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DATA ADMINISTRASI\0--SDIA 2022-2023\RAPOR PROJEK\KELAS 4\"/>
    </mc:Choice>
  </mc:AlternateContent>
  <bookViews>
    <workbookView xWindow="0" yWindow="0" windowWidth="11370" windowHeight="7065" tabRatio="678" activeTab="11"/>
  </bookViews>
  <sheets>
    <sheet name="DATA SISWA" sheetId="2" r:id="rId1"/>
    <sheet name="BERIMAN" sheetId="1" r:id="rId2"/>
    <sheet name="MANDIRI" sheetId="24" r:id="rId3"/>
    <sheet name="GOTONG ROYONG" sheetId="23" r:id="rId4"/>
    <sheet name="BERKEBHINEKAAN" sheetId="22" r:id="rId5"/>
    <sheet name="NALAR KRITIS" sheetId="25" r:id="rId6"/>
    <sheet name="KREATIF" sheetId="26" r:id="rId7"/>
    <sheet name="CATATAN PROSES" sheetId="27" r:id="rId8"/>
    <sheet name="DIMENSI" sheetId="21" state="hidden" r:id="rId9"/>
    <sheet name="DESKRIPSI" sheetId="20" state="hidden" r:id="rId10"/>
    <sheet name="JUDUL PROJEK" sheetId="29" r:id="rId11"/>
    <sheet name="RAPOR " sheetId="19" r:id="rId12"/>
  </sheets>
  <definedNames>
    <definedName name="_xlnm._FilterDatabase" localSheetId="1" hidden="1">BERIMAN!$A$4:$N$46</definedName>
    <definedName name="_xlnm._FilterDatabase" localSheetId="4" hidden="1">BERKEBHINEKAAN!$A$4:$N$46</definedName>
    <definedName name="_xlnm._FilterDatabase" localSheetId="3" hidden="1">'GOTONG ROYONG'!$A$4:$N$46</definedName>
    <definedName name="_xlnm._FilterDatabase" localSheetId="6" hidden="1">KREATIF!$A$4:$N$46</definedName>
    <definedName name="_xlnm._FilterDatabase" localSheetId="2" hidden="1">MANDIRI!$A$4:$N$46</definedName>
    <definedName name="_xlnm._FilterDatabase" localSheetId="5" hidden="1">'NALAR KRITIS'!$A$4:$N$46</definedName>
    <definedName name="DIMENSI_BERIMAN__BERTAKWA_KEPADA_TUHAN_YANG_MAHA_ESA__DAN_BERAHLAK_MULIA">DESKRIPSI!$B$2:$B$11</definedName>
    <definedName name="_xlnm.Print_Area" localSheetId="11">'RAPOR '!$A$1:$L$195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2" i="19" l="1"/>
  <c r="B9" i="19"/>
  <c r="K4" i="19" l="1"/>
  <c r="B9" i="24" l="1"/>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9" i="23"/>
  <c r="B10" i="23"/>
  <c r="B11" i="23"/>
  <c r="B12" i="23"/>
  <c r="B13" i="23"/>
  <c r="B14" i="23"/>
  <c r="B15" i="23"/>
  <c r="B16" i="23"/>
  <c r="B17" i="23"/>
  <c r="B18" i="23"/>
  <c r="B19" i="23"/>
  <c r="B20" i="23"/>
  <c r="B21" i="23"/>
  <c r="B22" i="23"/>
  <c r="B23" i="23"/>
  <c r="B24" i="23"/>
  <c r="B25" i="23"/>
  <c r="B26" i="23"/>
  <c r="B27" i="23"/>
  <c r="B28" i="23"/>
  <c r="B29" i="23"/>
  <c r="B30" i="23"/>
  <c r="B31" i="23"/>
  <c r="B32" i="23"/>
  <c r="B33" i="23"/>
  <c r="B34" i="23"/>
  <c r="B35" i="23"/>
  <c r="B36" i="23"/>
  <c r="B37" i="23"/>
  <c r="B38" i="23"/>
  <c r="B39" i="23"/>
  <c r="B40" i="23"/>
  <c r="B41" i="23"/>
  <c r="B42" i="23"/>
  <c r="B43" i="23"/>
  <c r="B44" i="23"/>
  <c r="B45" i="23"/>
  <c r="B46" i="23"/>
  <c r="B47" i="23"/>
  <c r="B9" i="22"/>
  <c r="B10" i="22"/>
  <c r="B11" i="22"/>
  <c r="B12" i="22"/>
  <c r="B13" i="22"/>
  <c r="B14" i="22"/>
  <c r="B15" i="22"/>
  <c r="B16" i="22"/>
  <c r="B17" i="22"/>
  <c r="B18" i="22"/>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9" i="26"/>
  <c r="B10" i="26"/>
  <c r="B11" i="26"/>
  <c r="B12" i="26"/>
  <c r="B13" i="26"/>
  <c r="B14" i="26"/>
  <c r="B15" i="26"/>
  <c r="B16" i="26"/>
  <c r="B17" i="26"/>
  <c r="B18" i="26"/>
  <c r="B19" i="26"/>
  <c r="B20" i="26"/>
  <c r="B21" i="26"/>
  <c r="B22" i="26"/>
  <c r="B23" i="26"/>
  <c r="B24" i="26"/>
  <c r="B25" i="26"/>
  <c r="B26" i="26"/>
  <c r="B27" i="26"/>
  <c r="B28" i="26"/>
  <c r="B29" i="26"/>
  <c r="B30" i="26"/>
  <c r="B31" i="26"/>
  <c r="B32" i="26"/>
  <c r="B33" i="26"/>
  <c r="B34" i="26"/>
  <c r="B35" i="26"/>
  <c r="B36" i="26"/>
  <c r="B37" i="26"/>
  <c r="B38" i="26"/>
  <c r="B39" i="26"/>
  <c r="B40" i="26"/>
  <c r="B41" i="26"/>
  <c r="B42" i="26"/>
  <c r="B43" i="26"/>
  <c r="B44" i="26"/>
  <c r="B45" i="26"/>
  <c r="B46" i="26"/>
  <c r="B47" i="26"/>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8" i="24"/>
  <c r="B8" i="23"/>
  <c r="B8" i="22"/>
  <c r="B8" i="25"/>
  <c r="B8" i="26"/>
  <c r="B8" i="1"/>
  <c r="AU6" i="26" l="1"/>
  <c r="AU6" i="25"/>
  <c r="AU6" i="22"/>
  <c r="AU6" i="23"/>
  <c r="AU6" i="24"/>
  <c r="AE6" i="23"/>
  <c r="A173" i="19"/>
  <c r="B4" i="27"/>
  <c r="B5" i="27"/>
  <c r="B6" i="27"/>
  <c r="B7" i="27"/>
  <c r="B8" i="27"/>
  <c r="B9" i="27"/>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 i="27"/>
  <c r="P170" i="19" l="1"/>
  <c r="G170" i="19" s="1"/>
  <c r="P168" i="19"/>
  <c r="G168" i="19" s="1"/>
  <c r="P166" i="19"/>
  <c r="G166" i="19" s="1"/>
  <c r="P164" i="19"/>
  <c r="G164" i="19" s="1"/>
  <c r="P162" i="19"/>
  <c r="G162" i="19" s="1"/>
  <c r="P160" i="19"/>
  <c r="G160" i="19" s="1"/>
  <c r="P158" i="19"/>
  <c r="G158" i="19" s="1"/>
  <c r="P156" i="19"/>
  <c r="G156" i="19" s="1"/>
  <c r="P154" i="19"/>
  <c r="G154" i="19" s="1"/>
  <c r="P152" i="19"/>
  <c r="G152" i="19" s="1"/>
  <c r="P150" i="19"/>
  <c r="G150" i="19" s="1"/>
  <c r="S170" i="19"/>
  <c r="L170" i="19" s="1"/>
  <c r="R170" i="19"/>
  <c r="I170" i="19" s="1"/>
  <c r="Q170" i="19"/>
  <c r="H170" i="19" s="1"/>
  <c r="S168" i="19"/>
  <c r="L168" i="19" s="1"/>
  <c r="R168" i="19"/>
  <c r="I168" i="19" s="1"/>
  <c r="Q168" i="19"/>
  <c r="H168" i="19" s="1"/>
  <c r="S166" i="19"/>
  <c r="L166" i="19" s="1"/>
  <c r="R166" i="19"/>
  <c r="I166" i="19" s="1"/>
  <c r="Q166" i="19"/>
  <c r="H166" i="19" s="1"/>
  <c r="S164" i="19"/>
  <c r="L164" i="19" s="1"/>
  <c r="R164" i="19"/>
  <c r="I164" i="19" s="1"/>
  <c r="Q164" i="19"/>
  <c r="H164" i="19" s="1"/>
  <c r="S162" i="19"/>
  <c r="L162" i="19" s="1"/>
  <c r="R162" i="19"/>
  <c r="I162" i="19" s="1"/>
  <c r="Q162" i="19"/>
  <c r="H162" i="19" s="1"/>
  <c r="S160" i="19"/>
  <c r="L160" i="19" s="1"/>
  <c r="R160" i="19"/>
  <c r="I160" i="19" s="1"/>
  <c r="Q160" i="19"/>
  <c r="H160" i="19" s="1"/>
  <c r="S158" i="19"/>
  <c r="L158" i="19" s="1"/>
  <c r="R158" i="19"/>
  <c r="I158" i="19" s="1"/>
  <c r="Q158" i="19"/>
  <c r="H158" i="19" s="1"/>
  <c r="S156" i="19"/>
  <c r="L156" i="19" s="1"/>
  <c r="R156" i="19"/>
  <c r="I156" i="19" s="1"/>
  <c r="Q156" i="19"/>
  <c r="H156" i="19" s="1"/>
  <c r="S154" i="19"/>
  <c r="K154" i="19" s="1"/>
  <c r="R154" i="19"/>
  <c r="I154" i="19" s="1"/>
  <c r="Q154" i="19"/>
  <c r="H154" i="19" s="1"/>
  <c r="S152" i="19"/>
  <c r="L152" i="19" s="1"/>
  <c r="R152" i="19"/>
  <c r="I152" i="19" s="1"/>
  <c r="Q152" i="19"/>
  <c r="H152" i="19" s="1"/>
  <c r="S150" i="19"/>
  <c r="L150" i="19" s="1"/>
  <c r="R150" i="19"/>
  <c r="I150" i="19" s="1"/>
  <c r="Q150" i="19"/>
  <c r="H150" i="19" s="1"/>
  <c r="S148" i="19"/>
  <c r="K148" i="19" s="1"/>
  <c r="R148" i="19"/>
  <c r="I148" i="19" s="1"/>
  <c r="Q148" i="19"/>
  <c r="H148" i="19" s="1"/>
  <c r="P148" i="19"/>
  <c r="G148" i="19" s="1"/>
  <c r="S145" i="19"/>
  <c r="L145" i="19" s="1"/>
  <c r="R145" i="19"/>
  <c r="I145" i="19" s="1"/>
  <c r="Q145" i="19"/>
  <c r="H145" i="19" s="1"/>
  <c r="P145" i="19"/>
  <c r="G145" i="19" s="1"/>
  <c r="S143" i="19"/>
  <c r="L143" i="19" s="1"/>
  <c r="R143" i="19"/>
  <c r="I143" i="19" s="1"/>
  <c r="Q143" i="19"/>
  <c r="H143" i="19" s="1"/>
  <c r="P143" i="19"/>
  <c r="G143" i="19" s="1"/>
  <c r="S141" i="19"/>
  <c r="L141" i="19" s="1"/>
  <c r="R141" i="19"/>
  <c r="I141" i="19" s="1"/>
  <c r="Q141" i="19"/>
  <c r="H141" i="19" s="1"/>
  <c r="P141" i="19"/>
  <c r="G141" i="19" s="1"/>
  <c r="S139" i="19"/>
  <c r="L139" i="19" s="1"/>
  <c r="R139" i="19"/>
  <c r="I139" i="19" s="1"/>
  <c r="Q139" i="19"/>
  <c r="H139" i="19" s="1"/>
  <c r="P139" i="19"/>
  <c r="G139" i="19" s="1"/>
  <c r="S137" i="19"/>
  <c r="L137" i="19" s="1"/>
  <c r="R137" i="19"/>
  <c r="I137" i="19" s="1"/>
  <c r="Q137" i="19"/>
  <c r="H137" i="19" s="1"/>
  <c r="P137" i="19"/>
  <c r="G137" i="19" s="1"/>
  <c r="S135" i="19"/>
  <c r="K135" i="19" s="1"/>
  <c r="R135" i="19"/>
  <c r="I135" i="19" s="1"/>
  <c r="Q135" i="19"/>
  <c r="H135" i="19" s="1"/>
  <c r="P135" i="19"/>
  <c r="G135" i="19" s="1"/>
  <c r="S133" i="19"/>
  <c r="L133" i="19" s="1"/>
  <c r="R133" i="19"/>
  <c r="I133" i="19" s="1"/>
  <c r="Q133" i="19"/>
  <c r="H133" i="19" s="1"/>
  <c r="P133" i="19"/>
  <c r="G133" i="19" s="1"/>
  <c r="S131" i="19"/>
  <c r="L131" i="19" s="1"/>
  <c r="R131" i="19"/>
  <c r="I131" i="19" s="1"/>
  <c r="Q131" i="19"/>
  <c r="H131" i="19" s="1"/>
  <c r="P131" i="19"/>
  <c r="G131" i="19" s="1"/>
  <c r="S129" i="19"/>
  <c r="K129" i="19" s="1"/>
  <c r="R129" i="19"/>
  <c r="I129" i="19" s="1"/>
  <c r="Q129" i="19"/>
  <c r="H129" i="19" s="1"/>
  <c r="P129" i="19"/>
  <c r="G129" i="19" s="1"/>
  <c r="S126" i="19"/>
  <c r="L126" i="19" s="1"/>
  <c r="R126" i="19"/>
  <c r="I126" i="19" s="1"/>
  <c r="Q126" i="19"/>
  <c r="H126" i="19" s="1"/>
  <c r="P126" i="19"/>
  <c r="G126" i="19" s="1"/>
  <c r="S124" i="19"/>
  <c r="L124" i="19" s="1"/>
  <c r="R124" i="19"/>
  <c r="I124" i="19" s="1"/>
  <c r="Q124" i="19"/>
  <c r="H124" i="19" s="1"/>
  <c r="P124" i="19"/>
  <c r="G124" i="19" s="1"/>
  <c r="S122" i="19"/>
  <c r="K122" i="19" s="1"/>
  <c r="R122" i="19"/>
  <c r="I122" i="19" s="1"/>
  <c r="Q122" i="19"/>
  <c r="H122" i="19" s="1"/>
  <c r="P122" i="19"/>
  <c r="G122" i="19" s="1"/>
  <c r="S119" i="19"/>
  <c r="L119" i="19" s="1"/>
  <c r="R119" i="19"/>
  <c r="I119" i="19" s="1"/>
  <c r="Q119" i="19"/>
  <c r="H119" i="19" s="1"/>
  <c r="P119" i="19"/>
  <c r="G119" i="19" s="1"/>
  <c r="S117" i="19"/>
  <c r="L117" i="19" s="1"/>
  <c r="R117" i="19"/>
  <c r="I117" i="19" s="1"/>
  <c r="Q117" i="19"/>
  <c r="H117" i="19" s="1"/>
  <c r="P117" i="19"/>
  <c r="G117" i="19" s="1"/>
  <c r="S115" i="19"/>
  <c r="K115" i="19" s="1"/>
  <c r="R115" i="19"/>
  <c r="I115" i="19" s="1"/>
  <c r="Q115" i="19"/>
  <c r="H115" i="19" s="1"/>
  <c r="P115" i="19"/>
  <c r="G115" i="19" s="1"/>
  <c r="S113" i="19"/>
  <c r="L113" i="19" s="1"/>
  <c r="R113" i="19"/>
  <c r="I113" i="19" s="1"/>
  <c r="Q113" i="19"/>
  <c r="H113" i="19" s="1"/>
  <c r="P113" i="19"/>
  <c r="G113" i="19" s="1"/>
  <c r="S111" i="19"/>
  <c r="L111" i="19" s="1"/>
  <c r="R111" i="19"/>
  <c r="I111" i="19" s="1"/>
  <c r="Q111" i="19"/>
  <c r="H111" i="19" s="1"/>
  <c r="P111" i="19"/>
  <c r="G111" i="19" s="1"/>
  <c r="S109" i="19"/>
  <c r="L109" i="19" s="1"/>
  <c r="R109" i="19"/>
  <c r="I109" i="19" s="1"/>
  <c r="Q109" i="19"/>
  <c r="H109" i="19" s="1"/>
  <c r="P109" i="19"/>
  <c r="G109" i="19" s="1"/>
  <c r="S107" i="19"/>
  <c r="L107" i="19" s="1"/>
  <c r="R107" i="19"/>
  <c r="I107" i="19" s="1"/>
  <c r="Q107" i="19"/>
  <c r="H107" i="19" s="1"/>
  <c r="P107" i="19"/>
  <c r="G107" i="19" s="1"/>
  <c r="S105" i="19"/>
  <c r="L105" i="19" s="1"/>
  <c r="R105" i="19"/>
  <c r="I105" i="19" s="1"/>
  <c r="Q105" i="19"/>
  <c r="H105" i="19" s="1"/>
  <c r="P105" i="19"/>
  <c r="G105" i="19" s="1"/>
  <c r="S103" i="19"/>
  <c r="L103" i="19" s="1"/>
  <c r="R103" i="19"/>
  <c r="I103" i="19" s="1"/>
  <c r="Q103" i="19"/>
  <c r="H103" i="19" s="1"/>
  <c r="P103" i="19"/>
  <c r="G103" i="19" s="1"/>
  <c r="S101" i="19"/>
  <c r="L101" i="19" s="1"/>
  <c r="R101" i="19"/>
  <c r="I101" i="19" s="1"/>
  <c r="Q101" i="19"/>
  <c r="H101" i="19" s="1"/>
  <c r="P101" i="19"/>
  <c r="G101" i="19" s="1"/>
  <c r="S99" i="19"/>
  <c r="L99" i="19" s="1"/>
  <c r="R99" i="19"/>
  <c r="I99" i="19" s="1"/>
  <c r="Q99" i="19"/>
  <c r="H99" i="19" s="1"/>
  <c r="P99" i="19"/>
  <c r="G99" i="19" s="1"/>
  <c r="S97" i="19"/>
  <c r="L97" i="19" s="1"/>
  <c r="R97" i="19"/>
  <c r="I97" i="19" s="1"/>
  <c r="Q97" i="19"/>
  <c r="H97" i="19" s="1"/>
  <c r="P97" i="19"/>
  <c r="G97" i="19" s="1"/>
  <c r="S94" i="19"/>
  <c r="L94" i="19" s="1"/>
  <c r="R94" i="19"/>
  <c r="I94" i="19" s="1"/>
  <c r="Q94" i="19"/>
  <c r="H94" i="19" s="1"/>
  <c r="P94" i="19"/>
  <c r="G94" i="19" s="1"/>
  <c r="S92" i="19"/>
  <c r="L92" i="19" s="1"/>
  <c r="R92" i="19"/>
  <c r="I92" i="19" s="1"/>
  <c r="Q92" i="19"/>
  <c r="H92" i="19" s="1"/>
  <c r="P92" i="19"/>
  <c r="G92" i="19" s="1"/>
  <c r="S90" i="19"/>
  <c r="L90" i="19" s="1"/>
  <c r="R90" i="19"/>
  <c r="I90" i="19" s="1"/>
  <c r="Q90" i="19"/>
  <c r="H90" i="19" s="1"/>
  <c r="P90" i="19"/>
  <c r="G90" i="19" s="1"/>
  <c r="S88" i="19"/>
  <c r="L88" i="19" s="1"/>
  <c r="R88" i="19"/>
  <c r="I88" i="19" s="1"/>
  <c r="Q88" i="19"/>
  <c r="H88" i="19" s="1"/>
  <c r="P88" i="19"/>
  <c r="G88" i="19" s="1"/>
  <c r="S86" i="19"/>
  <c r="L86" i="19" s="1"/>
  <c r="R86" i="19"/>
  <c r="I86" i="19" s="1"/>
  <c r="Q86" i="19"/>
  <c r="H86" i="19" s="1"/>
  <c r="P86" i="19"/>
  <c r="G86" i="19" s="1"/>
  <c r="S84" i="19"/>
  <c r="L84" i="19" s="1"/>
  <c r="R84" i="19"/>
  <c r="I84" i="19" s="1"/>
  <c r="Q84" i="19"/>
  <c r="H84" i="19" s="1"/>
  <c r="P84" i="19"/>
  <c r="G84" i="19" s="1"/>
  <c r="S82" i="19"/>
  <c r="L82" i="19" s="1"/>
  <c r="R82" i="19"/>
  <c r="I82" i="19" s="1"/>
  <c r="Q82" i="19"/>
  <c r="H82" i="19" s="1"/>
  <c r="P82" i="19"/>
  <c r="G82" i="19" s="1"/>
  <c r="S80" i="19"/>
  <c r="L80" i="19" s="1"/>
  <c r="R80" i="19"/>
  <c r="I80" i="19" s="1"/>
  <c r="Q80" i="19"/>
  <c r="H80" i="19" s="1"/>
  <c r="P80" i="19"/>
  <c r="G80" i="19" s="1"/>
  <c r="S78" i="19"/>
  <c r="L78" i="19" s="1"/>
  <c r="R78" i="19"/>
  <c r="I78" i="19" s="1"/>
  <c r="Q78" i="19"/>
  <c r="H78" i="19" s="1"/>
  <c r="P78" i="19"/>
  <c r="G78" i="19" s="1"/>
  <c r="S74" i="19"/>
  <c r="L74" i="19" s="1"/>
  <c r="R74" i="19"/>
  <c r="I74" i="19" s="1"/>
  <c r="Q74" i="19"/>
  <c r="H74" i="19" s="1"/>
  <c r="P74" i="19"/>
  <c r="G74" i="19" s="1"/>
  <c r="S72" i="19"/>
  <c r="L72" i="19" s="1"/>
  <c r="R72" i="19"/>
  <c r="I72" i="19" s="1"/>
  <c r="Q72" i="19"/>
  <c r="H72" i="19" s="1"/>
  <c r="P72" i="19"/>
  <c r="G72" i="19" s="1"/>
  <c r="S70" i="19"/>
  <c r="L70" i="19" s="1"/>
  <c r="R70" i="19"/>
  <c r="I70" i="19" s="1"/>
  <c r="Q70" i="19"/>
  <c r="H70" i="19" s="1"/>
  <c r="B44" i="19"/>
  <c r="P70" i="19"/>
  <c r="G70" i="19" s="1"/>
  <c r="AA6" i="1"/>
  <c r="AU6" i="1"/>
  <c r="AQ6" i="1"/>
  <c r="AM6" i="1"/>
  <c r="AI6" i="1"/>
  <c r="AE6" i="1"/>
  <c r="W6" i="1"/>
  <c r="S6" i="1"/>
  <c r="O6" i="1"/>
  <c r="AQ6" i="23"/>
  <c r="AM6" i="23"/>
  <c r="AQ6" i="22"/>
  <c r="AM6" i="22"/>
  <c r="AQ6" i="25"/>
  <c r="AM6" i="25"/>
  <c r="AQ6" i="26"/>
  <c r="AM6" i="26"/>
  <c r="AQ6" i="24"/>
  <c r="AM6" i="24"/>
  <c r="AI6" i="23"/>
  <c r="AI6" i="22"/>
  <c r="AE6" i="22"/>
  <c r="AI6" i="25"/>
  <c r="AE6" i="25"/>
  <c r="AI6" i="26"/>
  <c r="AE6" i="26"/>
  <c r="AI6" i="24"/>
  <c r="AE6" i="24"/>
  <c r="AA6" i="23"/>
  <c r="AA6" i="22"/>
  <c r="AA6" i="25"/>
  <c r="AA6" i="26"/>
  <c r="AA6" i="24"/>
  <c r="W6" i="23"/>
  <c r="S6" i="23"/>
  <c r="W6" i="22"/>
  <c r="S6" i="22"/>
  <c r="W6" i="25"/>
  <c r="S6" i="25"/>
  <c r="W6" i="26"/>
  <c r="S6" i="26"/>
  <c r="W6" i="24"/>
  <c r="S6" i="24"/>
  <c r="O6" i="23"/>
  <c r="O6" i="22"/>
  <c r="O6" i="25"/>
  <c r="O6" i="26"/>
  <c r="O6" i="24"/>
  <c r="K6" i="1"/>
  <c r="G6" i="1"/>
  <c r="C6" i="1"/>
  <c r="C6" i="23"/>
  <c r="S67" i="19"/>
  <c r="L67" i="19" s="1"/>
  <c r="R67" i="19"/>
  <c r="I67" i="19" s="1"/>
  <c r="Q67" i="19"/>
  <c r="H67" i="19" s="1"/>
  <c r="P67" i="19"/>
  <c r="G67" i="19" s="1"/>
  <c r="S65" i="19"/>
  <c r="L65" i="19" s="1"/>
  <c r="R65" i="19"/>
  <c r="I65" i="19" s="1"/>
  <c r="Q65" i="19"/>
  <c r="H65" i="19" s="1"/>
  <c r="P65" i="19"/>
  <c r="G65" i="19" s="1"/>
  <c r="S63" i="19"/>
  <c r="L63" i="19" s="1"/>
  <c r="R63" i="19"/>
  <c r="I63" i="19" s="1"/>
  <c r="Q63" i="19"/>
  <c r="H63" i="19" s="1"/>
  <c r="P63" i="19"/>
  <c r="G63" i="19" s="1"/>
  <c r="S61" i="19"/>
  <c r="L61" i="19" s="1"/>
  <c r="R61" i="19"/>
  <c r="I61" i="19" s="1"/>
  <c r="Q61" i="19"/>
  <c r="H61" i="19" s="1"/>
  <c r="P61" i="19"/>
  <c r="G61" i="19" s="1"/>
  <c r="S59" i="19"/>
  <c r="L59" i="19" s="1"/>
  <c r="R59" i="19"/>
  <c r="I59" i="19" s="1"/>
  <c r="Q59" i="19"/>
  <c r="H59" i="19" s="1"/>
  <c r="P59" i="19"/>
  <c r="G59" i="19" s="1"/>
  <c r="S57" i="19"/>
  <c r="L57" i="19" s="1"/>
  <c r="R57" i="19"/>
  <c r="I57" i="19" s="1"/>
  <c r="Q57" i="19"/>
  <c r="H57" i="19" s="1"/>
  <c r="P57" i="19"/>
  <c r="G57" i="19" s="1"/>
  <c r="S55" i="19"/>
  <c r="L55" i="19" s="1"/>
  <c r="R55" i="19"/>
  <c r="I55" i="19" s="1"/>
  <c r="Q55" i="19"/>
  <c r="H55" i="19" s="1"/>
  <c r="P55" i="19"/>
  <c r="G55" i="19" s="1"/>
  <c r="S53" i="19"/>
  <c r="K53" i="19" s="1"/>
  <c r="R53" i="19"/>
  <c r="I53" i="19" s="1"/>
  <c r="Q53" i="19"/>
  <c r="H53" i="19" s="1"/>
  <c r="P53" i="19"/>
  <c r="G53" i="19" s="1"/>
  <c r="S51" i="19"/>
  <c r="K51" i="19" s="1"/>
  <c r="R51" i="19"/>
  <c r="I51" i="19" s="1"/>
  <c r="Q51" i="19"/>
  <c r="H51" i="19" s="1"/>
  <c r="P51" i="19"/>
  <c r="G51" i="19" s="1"/>
  <c r="S49" i="19"/>
  <c r="L49" i="19" s="1"/>
  <c r="R49" i="19"/>
  <c r="I49" i="19" s="1"/>
  <c r="Q49" i="19"/>
  <c r="H49" i="19" s="1"/>
  <c r="P49" i="19"/>
  <c r="G49" i="19" s="1"/>
  <c r="S47" i="19"/>
  <c r="K47" i="19" s="1"/>
  <c r="R47" i="19"/>
  <c r="I47" i="19" s="1"/>
  <c r="Q47" i="19"/>
  <c r="H47" i="19" s="1"/>
  <c r="P47" i="19"/>
  <c r="G47" i="19" s="1"/>
  <c r="S45" i="19"/>
  <c r="K45" i="19" s="1"/>
  <c r="R45" i="19"/>
  <c r="I45" i="19" s="1"/>
  <c r="Q45" i="19"/>
  <c r="H45" i="19" s="1"/>
  <c r="P45" i="19"/>
  <c r="G45" i="19" s="1"/>
  <c r="S42" i="19"/>
  <c r="L42" i="19" s="1"/>
  <c r="R42" i="19"/>
  <c r="I42" i="19" s="1"/>
  <c r="Q42" i="19"/>
  <c r="H42" i="19" s="1"/>
  <c r="P42" i="19"/>
  <c r="G42" i="19" s="1"/>
  <c r="S40" i="19"/>
  <c r="L40" i="19" s="1"/>
  <c r="R40" i="19"/>
  <c r="I40" i="19" s="1"/>
  <c r="Q40" i="19"/>
  <c r="H40" i="19" s="1"/>
  <c r="P40" i="19"/>
  <c r="G40" i="19" s="1"/>
  <c r="S38" i="19"/>
  <c r="L38" i="19" s="1"/>
  <c r="R38" i="19"/>
  <c r="I38" i="19" s="1"/>
  <c r="Q38" i="19"/>
  <c r="H38" i="19" s="1"/>
  <c r="P38" i="19"/>
  <c r="G38" i="19" s="1"/>
  <c r="S36" i="19"/>
  <c r="L36" i="19" s="1"/>
  <c r="R36" i="19"/>
  <c r="I36" i="19" s="1"/>
  <c r="Q36" i="19"/>
  <c r="H36" i="19" s="1"/>
  <c r="P36" i="19"/>
  <c r="G36" i="19" s="1"/>
  <c r="S34" i="19"/>
  <c r="L34" i="19" s="1"/>
  <c r="R34" i="19"/>
  <c r="I34" i="19" s="1"/>
  <c r="Q34" i="19"/>
  <c r="H34" i="19" s="1"/>
  <c r="P34" i="19"/>
  <c r="G34" i="19" s="1"/>
  <c r="S32" i="19"/>
  <c r="K32" i="19" s="1"/>
  <c r="R32" i="19"/>
  <c r="I32" i="19" s="1"/>
  <c r="Q32" i="19"/>
  <c r="H32" i="19" s="1"/>
  <c r="P32" i="19"/>
  <c r="G32" i="19" s="1"/>
  <c r="S28" i="19"/>
  <c r="L28" i="19" s="1"/>
  <c r="R28" i="19"/>
  <c r="I28" i="19" s="1"/>
  <c r="Q28" i="19"/>
  <c r="H28" i="19" s="1"/>
  <c r="P28" i="19"/>
  <c r="G28" i="19" s="1"/>
  <c r="S26" i="19"/>
  <c r="L26" i="19" s="1"/>
  <c r="R26" i="19"/>
  <c r="I26" i="19" s="1"/>
  <c r="Q26" i="19"/>
  <c r="H26" i="19" s="1"/>
  <c r="P26" i="19"/>
  <c r="G26" i="19" s="1"/>
  <c r="S24" i="19"/>
  <c r="K24" i="19" s="1"/>
  <c r="R24" i="19"/>
  <c r="I24" i="19" s="1"/>
  <c r="Q24" i="19"/>
  <c r="H24" i="19" s="1"/>
  <c r="P24" i="19"/>
  <c r="G24" i="19" s="1"/>
  <c r="S22" i="19"/>
  <c r="L22" i="19" s="1"/>
  <c r="R22" i="19"/>
  <c r="I22" i="19" s="1"/>
  <c r="Q22" i="19"/>
  <c r="H22" i="19" s="1"/>
  <c r="P22" i="19"/>
  <c r="G22" i="19" s="1"/>
  <c r="S20" i="19"/>
  <c r="K20" i="19" s="1"/>
  <c r="R20" i="19"/>
  <c r="I20" i="19" s="1"/>
  <c r="Q20" i="19"/>
  <c r="H20" i="19" s="1"/>
  <c r="P20" i="19"/>
  <c r="G20" i="19" s="1"/>
  <c r="S18" i="19"/>
  <c r="K18" i="19" s="1"/>
  <c r="R18" i="19"/>
  <c r="I18" i="19" s="1"/>
  <c r="Q18" i="19"/>
  <c r="H18" i="19" s="1"/>
  <c r="P18" i="19"/>
  <c r="G18" i="19" s="1"/>
  <c r="B24" i="19" l="1"/>
  <c r="B25" i="19" s="1"/>
  <c r="K6" i="23"/>
  <c r="K6" i="22"/>
  <c r="K6" i="25"/>
  <c r="K6" i="26"/>
  <c r="K6" i="24"/>
  <c r="G6" i="23"/>
  <c r="G6" i="22"/>
  <c r="G6" i="25"/>
  <c r="G6" i="26"/>
  <c r="G6" i="24"/>
  <c r="C6" i="22"/>
  <c r="C6" i="25"/>
  <c r="C6" i="26"/>
  <c r="C6" i="24"/>
  <c r="B26" i="19" l="1"/>
  <c r="B27" i="19" s="1"/>
  <c r="B170" i="19"/>
  <c r="B171" i="19" s="1"/>
  <c r="B168" i="19"/>
  <c r="B169" i="19" s="1"/>
  <c r="B166" i="19"/>
  <c r="B167" i="19" s="1"/>
  <c r="B164" i="19"/>
  <c r="B165" i="19" s="1"/>
  <c r="B162" i="19"/>
  <c r="B163" i="19" s="1"/>
  <c r="B160" i="19"/>
  <c r="B161" i="19" s="1"/>
  <c r="B158" i="19"/>
  <c r="B159" i="19" s="1"/>
  <c r="B156" i="19"/>
  <c r="B157" i="19" s="1"/>
  <c r="B154" i="19"/>
  <c r="B155" i="19" s="1"/>
  <c r="B152" i="19"/>
  <c r="B153" i="19" s="1"/>
  <c r="B150" i="19"/>
  <c r="B151" i="19" s="1"/>
  <c r="B148" i="19"/>
  <c r="B149" i="19" s="1"/>
  <c r="B147" i="19"/>
  <c r="B145" i="19"/>
  <c r="B146" i="19" s="1"/>
  <c r="B143" i="19"/>
  <c r="B144" i="19" s="1"/>
  <c r="B141" i="19"/>
  <c r="B142" i="19" s="1"/>
  <c r="B139" i="19"/>
  <c r="B140" i="19" s="1"/>
  <c r="B137" i="19"/>
  <c r="B138" i="19" s="1"/>
  <c r="B135" i="19"/>
  <c r="B136" i="19" s="1"/>
  <c r="B133" i="19"/>
  <c r="B134" i="19" s="1"/>
  <c r="B131" i="19"/>
  <c r="B132" i="19" s="1"/>
  <c r="B129" i="19"/>
  <c r="B130" i="19" s="1"/>
  <c r="B126" i="19"/>
  <c r="B127" i="19" s="1"/>
  <c r="B124" i="19"/>
  <c r="B125" i="19" s="1"/>
  <c r="B122" i="19"/>
  <c r="B123" i="19" s="1"/>
  <c r="B121" i="19"/>
  <c r="B119" i="19"/>
  <c r="B120" i="19" s="1"/>
  <c r="B117" i="19"/>
  <c r="B118" i="19" s="1"/>
  <c r="B115" i="19"/>
  <c r="B116" i="19" s="1"/>
  <c r="B113" i="19"/>
  <c r="B114" i="19" s="1"/>
  <c r="B111" i="19"/>
  <c r="B112" i="19" s="1"/>
  <c r="B109" i="19"/>
  <c r="B110" i="19" s="1"/>
  <c r="B107" i="19"/>
  <c r="B108" i="19" s="1"/>
  <c r="B105" i="19"/>
  <c r="B106" i="19" s="1"/>
  <c r="B103" i="19"/>
  <c r="B104" i="19" s="1"/>
  <c r="B101" i="19"/>
  <c r="B102" i="19" s="1"/>
  <c r="B99" i="19"/>
  <c r="B100" i="19" s="1"/>
  <c r="B97" i="19"/>
  <c r="B98" i="19" s="1"/>
  <c r="B96" i="19"/>
  <c r="B94" i="19"/>
  <c r="B95" i="19" s="1"/>
  <c r="B92" i="19"/>
  <c r="B93" i="19" s="1"/>
  <c r="B90" i="19"/>
  <c r="B91" i="19" s="1"/>
  <c r="B88" i="19"/>
  <c r="B89" i="19" s="1"/>
  <c r="B86" i="19"/>
  <c r="B87" i="19" s="1"/>
  <c r="B84" i="19"/>
  <c r="B85" i="19" s="1"/>
  <c r="B82" i="19"/>
  <c r="B83" i="19" s="1"/>
  <c r="B80" i="19"/>
  <c r="B81" i="19" s="1"/>
  <c r="B78" i="19"/>
  <c r="B79" i="19" s="1"/>
  <c r="B74" i="19"/>
  <c r="B75" i="19" s="1"/>
  <c r="B72" i="19"/>
  <c r="B73" i="19" s="1"/>
  <c r="B70" i="19"/>
  <c r="B71" i="19" s="1"/>
  <c r="B69" i="19"/>
  <c r="B67" i="19"/>
  <c r="B68" i="19" s="1"/>
  <c r="B65" i="19"/>
  <c r="B66" i="19" s="1"/>
  <c r="B63" i="19"/>
  <c r="B64" i="19" s="1"/>
  <c r="B61" i="19"/>
  <c r="B62" i="19" s="1"/>
  <c r="B59" i="19"/>
  <c r="B60" i="19" s="1"/>
  <c r="B57" i="19"/>
  <c r="B58" i="19" s="1"/>
  <c r="B55" i="19"/>
  <c r="B56" i="19" s="1"/>
  <c r="B53" i="19"/>
  <c r="B54" i="19" s="1"/>
  <c r="B51" i="19"/>
  <c r="B52" i="19" s="1"/>
  <c r="B49" i="19"/>
  <c r="B50" i="19" s="1"/>
  <c r="B47" i="19"/>
  <c r="B48" i="19" s="1"/>
  <c r="B45" i="19"/>
  <c r="B46" i="19" s="1"/>
  <c r="B42" i="19"/>
  <c r="B43" i="19" s="1"/>
  <c r="B40" i="19"/>
  <c r="B41" i="19" s="1"/>
  <c r="B38" i="19"/>
  <c r="B39" i="19" s="1"/>
  <c r="B36" i="19"/>
  <c r="B37" i="19" s="1"/>
  <c r="B34" i="19"/>
  <c r="B35" i="19" s="1"/>
  <c r="B32" i="19"/>
  <c r="B33" i="19" s="1"/>
  <c r="B28" i="19"/>
  <c r="B29" i="19" s="1"/>
  <c r="B22" i="19"/>
  <c r="B23" i="19" s="1"/>
  <c r="B20" i="19"/>
  <c r="B21" i="19" s="1"/>
  <c r="B18" i="19"/>
  <c r="B19" i="19" s="1"/>
  <c r="C2" i="26" l="1"/>
  <c r="C2" i="25"/>
  <c r="B2" i="26"/>
  <c r="B2" i="25"/>
  <c r="C2" i="23"/>
  <c r="C2" i="24"/>
  <c r="B2" i="23"/>
  <c r="B2" i="24"/>
  <c r="B15" i="19" l="1"/>
  <c r="B17" i="19"/>
  <c r="B56" i="20" l="1"/>
  <c r="B57" i="20"/>
  <c r="B58" i="20"/>
  <c r="B55" i="20"/>
  <c r="D4" i="19"/>
  <c r="D5" i="19"/>
  <c r="L77" i="19" l="1"/>
  <c r="L128" i="19"/>
  <c r="L31" i="19"/>
  <c r="E194" i="19"/>
  <c r="I188" i="19"/>
  <c r="I183" i="19"/>
  <c r="K5" i="19" l="1"/>
</calcChain>
</file>

<file path=xl/sharedStrings.xml><?xml version="1.0" encoding="utf-8"?>
<sst xmlns="http://schemas.openxmlformats.org/spreadsheetml/2006/main" count="659" uniqueCount="233">
  <si>
    <t>DATA SISWA</t>
  </si>
  <si>
    <t>KELAS</t>
  </si>
  <si>
    <t>NAMA WALI KELAS</t>
  </si>
  <si>
    <t>SEMESTER</t>
  </si>
  <si>
    <t>TAHUN PELAJARAN</t>
  </si>
  <si>
    <t>NISN</t>
  </si>
  <si>
    <t>NAMA</t>
  </si>
  <si>
    <t>NO.</t>
  </si>
  <si>
    <t>NIS</t>
  </si>
  <si>
    <t>L/P</t>
  </si>
  <si>
    <t>:</t>
  </si>
  <si>
    <t xml:space="preserve">Ganjil </t>
  </si>
  <si>
    <t>2022/2023</t>
  </si>
  <si>
    <t>DATA SEKOLAH</t>
  </si>
  <si>
    <t>NAMA KEPALA SEKOLAH</t>
  </si>
  <si>
    <t>Dr. Suhardini Nurhayati, M.Pd</t>
  </si>
  <si>
    <t>TANGGAL RAPOR</t>
  </si>
  <si>
    <t>NO</t>
  </si>
  <si>
    <t>Nama Siswa</t>
  </si>
  <si>
    <t>Nomor Induk</t>
  </si>
  <si>
    <t>Wali Kelas</t>
  </si>
  <si>
    <t>Orang Tua/Wali</t>
  </si>
  <si>
    <t>___________________</t>
  </si>
  <si>
    <t xml:space="preserve">Mengetahui, </t>
  </si>
  <si>
    <t>SD Insan Amanah</t>
  </si>
  <si>
    <t xml:space="preserve">Kepala, </t>
  </si>
  <si>
    <t>4. Dimensi Mandiri</t>
  </si>
  <si>
    <t>5. Dimensi Bernalar Kritis</t>
  </si>
  <si>
    <t>6. Dimensi Kreatif</t>
  </si>
  <si>
    <t>3. Dimensi Bergotong Royong</t>
  </si>
  <si>
    <t>2. Dimensi Berkebhinekaan Global</t>
  </si>
  <si>
    <t>1. Dimensi Beriman, Bertakwa Kepada Tuhan Yang Maha Esa, dan Berahlak Mulia</t>
  </si>
  <si>
    <t>ELEMEN</t>
  </si>
  <si>
    <t>SUB ELEMEN</t>
  </si>
  <si>
    <t>Elemen akhlak beragama</t>
  </si>
  <si>
    <t>Elemen Akhlak Pribadi</t>
  </si>
  <si>
    <t>Elemen akhlak kepada manusia</t>
  </si>
  <si>
    <t xml:space="preserve">Mengutamakan persamaan dengan orang lain dan menghargai perbedaan
</t>
  </si>
  <si>
    <t>Berempati kepada orang lain</t>
  </si>
  <si>
    <t>Elemen akhlak kepada alam</t>
  </si>
  <si>
    <t xml:space="preserve">Memahami Keterhu- bungan Ekosistem Bumi
</t>
  </si>
  <si>
    <t>Menjaga Lingkungan Alam Sekitar</t>
  </si>
  <si>
    <t>Elemen akhlak bernegara</t>
  </si>
  <si>
    <t xml:space="preserve">Melaksanakan Hak dan Kewajiban sebagai Warga Negara Indonesia
</t>
  </si>
  <si>
    <t>Elemen mengenal dan menghargai budaya</t>
  </si>
  <si>
    <t>Mendalami budaya dan identitas budaya</t>
  </si>
  <si>
    <t>mengeksplorasi dan membandingkan pengetahuan budaya, kepercayaan, serta praktiknya</t>
  </si>
  <si>
    <t xml:space="preserve">Menumbuhkan rasa menghormati terhadap keanekaragaman budaya
</t>
  </si>
  <si>
    <t>Elemen komunikasi dan interaksi antar budaya</t>
  </si>
  <si>
    <t>Berkomunikasi antar budaya</t>
  </si>
  <si>
    <t>Mempertimbangkan dan menumbuhkan berbagai perspektif</t>
  </si>
  <si>
    <t>Elemen refleksi dan bertanggung jawab terhadap pengalaman kebinekaan</t>
  </si>
  <si>
    <t>Refleksi terhadap pengalaman kebinekaan.</t>
  </si>
  <si>
    <t>Menghilangkan stereotip dan prasangka</t>
  </si>
  <si>
    <t>Menyelaraskan perbedaan budaya</t>
  </si>
  <si>
    <t>Elemen Berkeadilan Sosial</t>
  </si>
  <si>
    <t>Aktif membangun masyarakat yang inklusif, adil, dan berkelanjutan</t>
  </si>
  <si>
    <t>Berpartisipasi dalam proses pengambilan keputusan bersama</t>
  </si>
  <si>
    <t xml:space="preserve">Memahami peran individu dalam demokrasi
</t>
  </si>
  <si>
    <t>Elemen kolaborasi</t>
  </si>
  <si>
    <t>Kerja sama</t>
  </si>
  <si>
    <t>Komunikasi untuk mencapai tujuan bersama</t>
  </si>
  <si>
    <t>Saling-ketergantungan positif</t>
  </si>
  <si>
    <t>Koordinasi Sosial</t>
  </si>
  <si>
    <t>Elemen kepedulian</t>
  </si>
  <si>
    <t>Tanggap terhadap lingkungan Sosial</t>
  </si>
  <si>
    <t>Persepsi sosial</t>
  </si>
  <si>
    <t>Elemen Berbagi</t>
  </si>
  <si>
    <t>Elemen Pemahaman diri dan situasi yang dihadapi</t>
  </si>
  <si>
    <t xml:space="preserve">Mengenali kualitas dan minat diri serta tantangan yang dihadapi
</t>
  </si>
  <si>
    <t>Mengembangkan refleksi diri</t>
  </si>
  <si>
    <t>Elemen Regulasi Diri</t>
  </si>
  <si>
    <t>Regulasi emosi</t>
  </si>
  <si>
    <t xml:space="preserve">Penetapan tujuan belajar, prestasi, dan pengembangan diri serta rencana strategis untuk mencapainya
</t>
  </si>
  <si>
    <t>Menunjukkan inisiatif dan bekerja secara mandiri</t>
  </si>
  <si>
    <t>Mengembangkan pengendalian dan disiplin diri</t>
  </si>
  <si>
    <t>Percaya diri, tangguh (resilient), dan adaptif</t>
  </si>
  <si>
    <t>Elemen memperoleh dan memproses informasi dan gagasan</t>
  </si>
  <si>
    <t>Mengajukan pertanyaan</t>
  </si>
  <si>
    <t>Mengidentifikasi, mengklarifikasi, dan mengolah informasi dan gagasan</t>
  </si>
  <si>
    <t>Elemen menganalisis dan mengevaluasi penalaran dan prosedurnya</t>
  </si>
  <si>
    <t xml:space="preserve">Elemen menganalisis dan mengevaluasi penalaran dan prosedurnya
</t>
  </si>
  <si>
    <t>Elemen refleksi pemikiran dan proses berpikir</t>
  </si>
  <si>
    <t>Merefleksi dan mengevaluasi pemikirannya sendiri</t>
  </si>
  <si>
    <t>Elemen menghasilkan gagasan yang orisinal</t>
  </si>
  <si>
    <t>Elemen memiliki keluwesan berpikir dalam mencari alternatif solusi permasalahan</t>
  </si>
  <si>
    <t>DIMENSI</t>
  </si>
  <si>
    <t>Belum Berkembang</t>
  </si>
  <si>
    <t>Masih Berkembang</t>
  </si>
  <si>
    <t>Berkembang Sesuai Harapan</t>
  </si>
  <si>
    <t>Sangat Berkembang</t>
  </si>
  <si>
    <t>90 - 100</t>
  </si>
  <si>
    <t>80 - 89</t>
  </si>
  <si>
    <t>70 - 79</t>
  </si>
  <si>
    <t>DESKRIPSI PROJEK 3</t>
  </si>
  <si>
    <t>MB</t>
  </si>
  <si>
    <t>BSH</t>
  </si>
  <si>
    <t>SB</t>
  </si>
  <si>
    <t>DESKRIPSI PROJEK 1 :</t>
  </si>
  <si>
    <t>DESKRIPSI PROJEK 2 :</t>
  </si>
  <si>
    <t>PROJEK 1</t>
  </si>
  <si>
    <t>PROJEK 2</t>
  </si>
  <si>
    <t>Mengenal Diri dan Keberagaman di Sekitarku</t>
  </si>
  <si>
    <t>Menghasilkan gagasan yang orisinal</t>
  </si>
  <si>
    <t>Memiliki keluwesan berpikir dalam mencari alternatif solusi permasalahan</t>
  </si>
  <si>
    <t>Berbagi</t>
  </si>
  <si>
    <t>DESKRIPSI KELAS 4</t>
  </si>
  <si>
    <t>DESKRIPSI KELAS 1</t>
  </si>
  <si>
    <t>Mengenal unsur-unsur utama agama/kepercayaan (simbol-simbol keagamaan dan sejarah agama/ kepercayaan)</t>
  </si>
  <si>
    <t>Terbiasa melaksanakan ibadah wajib sesuai tuntunan agama/ kepercayaannya</t>
  </si>
  <si>
    <t>Membiasakan melakukan refleksi tentang pentingnya bersikap jujur dan berani menyampaikan kebenaran atau fakta</t>
  </si>
  <si>
    <t>Mulai membiasakan diri untuk disiplin, rapi, membersihkan dan merawat tubuh, menjaga tingkah laku dan perkataan dalam semua aktivitas kesehariannya</t>
  </si>
  <si>
    <t>Terbiasa mengidentifikasi hal-hal yang sama dan berbeda yang dimiliki diri dan temannya dalam berbagai hal serta memberikan respons secara positif.</t>
  </si>
  <si>
    <t>Terbiasa memberikan apresiasi di lingkungan sekolah dan masyarakat</t>
  </si>
  <si>
    <t>Memahami keterhubungan antara satu ciptaan dengan ciptaan Tuhan yang lainnya</t>
  </si>
  <si>
    <t>Terbiasa memahami tindakan-tindakan yang ramah dan tidak ramah lingkungan serta membiasakan diri untuk berperilaku ramah lingkungan</t>
  </si>
  <si>
    <t>Mengidentifikasi hak dan tanggung jawab orang-orang di sekitarnya serta kaitannya dengan keimanan kepada Tuhan YME.</t>
  </si>
  <si>
    <t>Mengidentifikasi dan mendeskripsikan ide-ide tentang dirinya dan berbagai kelompok di lingkungan sekitarnya, serta cara orang lain berperilaku dan berkomunikasi dengannya.</t>
  </si>
  <si>
    <t>Mengidentifikasi dan membandingkan praktik keseharian diri dan budayanya dengan orang lain di tempat dan waktu/era yang berbeda.</t>
  </si>
  <si>
    <t>Memahami bahwa kemajemukan dapat memberikan kesempatan untuk memperoleh pengalaman dan pemahaman yang baru.</t>
  </si>
  <si>
    <t>Mendeskripsikan penggunaan kata, tulisan dan bahasa tubuh yang memiliki makna yang berbeda di lingkungan sekitarnya dan dalam suatu budaya tertentu.</t>
  </si>
  <si>
    <t>Mengekspresikan pandangannya terhadap topik yang umum dan dapat mengenal sudut pandang orang lain. Mendengarkan dan memperkirakan sudut pandang orang lain yang berbeda dari dirinya pada situasi di ranah sekolah, keluarga, dan lingkungan sekitar.</t>
  </si>
  <si>
    <t>Menyebutkan apa yang telah dipelajari tentang orang lain dari interaksinya dengan kemajemukan budaya di lingkungan sekitar.</t>
  </si>
  <si>
    <t>Mengkonfirmasi dan mengklarifikasi stereotip dan prasangka yang dimilikinya tentang orang atau kelompok di sekitarnya untuk mendapatkan pemahaman yang lebih baik</t>
  </si>
  <si>
    <t>Mengenali bahwa perbedaan budaya mempengaruhi pemahaman antarindividu.</t>
  </si>
  <si>
    <t>Mengidentifikasi cara berkontribusi terhadap lingkungan sekolah, rumah dan lingkungan sekitarnya yang inklusif, adil dan berkelanjutan</t>
  </si>
  <si>
    <t>Berpartisipasi menentukan beberapa pilihan untuk keperluan bersama berdasarkan kriteria sederhana</t>
  </si>
  <si>
    <t>Memahami konsep hak dan kewajiban, serta implikasinya terhadap perilakunya.</t>
  </si>
  <si>
    <t>Menampilkan tindakan yang sesuai dengan harapan dan tujuan kelompok.</t>
  </si>
  <si>
    <t>Memahami informasi yang disampaikan (ungkapan pikiran, perasaan, dan keprihatinan) orang lain dan menyampaikan informasi secara akurat menggunakan berbagai simbol dan media</t>
  </si>
  <si>
    <t>Menyadari bahwa setiap orang membutuhkan orang lain dalam memenuhi kebutuhannya dan perlunya saling membantu</t>
  </si>
  <si>
    <t>Menyadari bahwa dirinya memiliki peran yang berbeda dengan orang lain/temannya, serta mengetahui konsekuensi perannya terhadap ketercapaian tujuan.</t>
  </si>
  <si>
    <t>Peka dan mengapresiasi orang-orang di lingkungan sekitar, kemudian melakukan tindakan untuk menjaga keselarasan dalam berelasi dengan orang lain.</t>
  </si>
  <si>
    <t>Memahami berbagai alasan orang lain menampilkan respon tertentu</t>
  </si>
  <si>
    <t>Memberi dan menerima hal yang dianggap penting dan berharga kepada/dari orang-orang di lingkungan sekitar baik yang dikenal maupun tidak dikenal.</t>
  </si>
  <si>
    <t>Mengidentifikasi kemampuan, prestasi, dan ketertarikannya serta tantangan yang dihadapi berdasarkan kejadian-kejadian yang dialaminya dalam kehidupan sehari-hari.</t>
  </si>
  <si>
    <t>Melakukan refleksi untuk mengidentifikasi kekuatan, kelemahan, dan prestasi dirinya, serta situasi yang dapat mendukung dan menghambat pembelajaran dan pengembangan dirinya</t>
  </si>
  <si>
    <t>Mengetahui adanya pengaruh orang lain, situasi, dan peristiwa yang terjadi terhadap emosi yang dirasakannya; serta berupaya untuk mengekspresikan emosi secara tepat dengan mempertimbangkan perasaan dan kebutuhan orang lain disekitarnya</t>
  </si>
  <si>
    <t>Menjelaskan pentingnya memiliki tujuan dan berkomitmen dalam mencapainya serta mengeksplorasi langkah-langkah yang sesuai untuk mencapainya</t>
  </si>
  <si>
    <t>Mempertimbangkan, memilih dan mengadopsi berbagai strategi dan mengidentifikasi sumber bantuan yang diperlukan serta berinisiatif menjalankannya untuk mendapatkan hasil belajar yang diinginkan.</t>
  </si>
  <si>
    <t>Menjelaskan pentingnya mengatur diri secara mandiri dan mulai menjalankan kegiatan dan tugas yang telah sepakati secara mandiri</t>
  </si>
  <si>
    <t>Tetap bertahan mengerjakan tugas ketika dihadapkan dengan tantangan dan berusaha menyesuaikan strateginya ketika upaya sebelumnya tidak berhasil.</t>
  </si>
  <si>
    <t>Mengajukan pertanyaan untuk mengidentifikasi suatu permasalahan dan mengkonfirmasi pemahaman terhadap suatu permasalahan mengenai dirinya dan lingkungan sekitarnya.</t>
  </si>
  <si>
    <t>Mengumpulkan, mengklasifikasikan, membandingkan dan memilih informasi dan gagasan dari berbagai sumber.</t>
  </si>
  <si>
    <t>Menjelaskan alasan yang relevan dalam penyelesaian masalah dan pengambilan keputusan</t>
  </si>
  <si>
    <t>Menyampaikan apa yang sedang dipikirkan dan menjelaskan alasan dari hal yang dipikirkan</t>
  </si>
  <si>
    <t>Memunculkan gagasan imajinatif baru yang bermakna dari beberapa gagasan yang berbeda sebagai ekspresi pikiran dan/atau perasaannya.</t>
  </si>
  <si>
    <t>Elemen menghasilkan karya dan tindakan yang orisinal</t>
  </si>
  <si>
    <t>menghasilkan karya dan tindakan yang orisinal</t>
  </si>
  <si>
    <t>Mengeksplorasi dan mengekspresikan pikiran dan/atau perasaannya sesuai dengan minat dan kesukaannya dalam bentuk karya dan/atau tindakan serta mengapresiasi karya dan tindakan yang dihasilkan</t>
  </si>
  <si>
    <t>Membandingkan gagasan-gagasan kreatif untuk menghadapi situasi dan permasalahan.</t>
  </si>
  <si>
    <t>Mengenal Keragaman Budaya Kota Malang dan Upaya Melestarikan Kearifan Lokal yang Berwawasan Lingkungan</t>
  </si>
  <si>
    <t>SAB</t>
  </si>
  <si>
    <t>Mengenal dan Mencintai Tuhan Yang Maha Esa.</t>
  </si>
  <si>
    <t>Pemahaman Agama/ Kepercayaan.</t>
  </si>
  <si>
    <t>Pelaksanaan Ritual Ibadah.</t>
  </si>
  <si>
    <t>Integritas.</t>
  </si>
  <si>
    <t xml:space="preserve">Merawat Diri secara Fisik, Mental, dan Spiritual.
</t>
  </si>
  <si>
    <t>Memahami sifat-sifat Tuhan utama lainnya dan mengaitkan sifat-sifat tersebut dengan konsep dirinya dan ciptaan-Nya.</t>
  </si>
  <si>
    <t>BERIMAN, BERTAKWA KEPADA TUHAN YANG MAHA ESA, DAN BERAHLAK MULIA</t>
  </si>
  <si>
    <t>BERKEBHINEKAAN GLOBAL</t>
  </si>
  <si>
    <t>BERGOTONG ROYONG</t>
  </si>
  <si>
    <t>MANDIRI</t>
  </si>
  <si>
    <t>BERNALAR KRITIS</t>
  </si>
  <si>
    <t>KREATIF</t>
  </si>
  <si>
    <t>RAPOR PROJEK PENGUATAN PROFIL PELAJAR PANCASILA</t>
  </si>
  <si>
    <t xml:space="preserve">CATATAN PROSES </t>
  </si>
  <si>
    <t>Mengenal sifat-sifat utama Tuhan Yang Maha Esa bahwa Dia adalah Sang Pencipta yang Maha Pengasih dan Maha Penyayang dan mengenali kebaikan dirinya sebagai cerminan sifat Tuhan</t>
  </si>
  <si>
    <t>Mengenal unsur_x0002_unsur utama agama/kepercayaan (ajaran, ritual keagamaan, kitab suci, dan orang suci/ utusan Tuhan YME).</t>
  </si>
  <si>
    <t>Terbiasa melaksanakan ibadah sesuai ajaran agama/ kepercayaannya</t>
  </si>
  <si>
    <t>Membiasakan bersikap jujur terhadap diri sendiri dan orang lain dan berani menyampaikan kebenaran atau fakta</t>
  </si>
  <si>
    <t>Memiliki rutinitas sederhana yang diatur secara mandiri dan dijalankan sehari-hari serta menjaga kesehatan dan keselamatan/keaman an diri dalam semua aktivitas kesehariannya.</t>
  </si>
  <si>
    <t>Mengenali hal-hal yang sama dan berbeda yang dimiliki diri dan temannya dalam berbagai hal, serta memberikan respons secara positif.</t>
  </si>
  <si>
    <t>Mengidentifikasi emosi, minat, dan kebutuhan orang_x0002_orang terdekat dan meresponsnya secara positif.</t>
  </si>
  <si>
    <t>Mengidentifikasi berbagai ciptaan Tuhan</t>
  </si>
  <si>
    <t>Membiasakan bersyukur atas lingkungan alam sekitar dan berlatih untuk menjaganya</t>
  </si>
  <si>
    <t>Mengidentifikasi hak dan tanggung jawabnya di rumah, sekolah, dan lingkungan sekitar serta kaitannya dengan keimanan kepada Tuhan YME.</t>
  </si>
  <si>
    <t>Mengidentifikasi dan mendeskripsikan ide-ide tentang dirinya dan beberapa kelompok di lingkungan sekitarnya</t>
  </si>
  <si>
    <t>Mengidentifikasi dan mendeskripsikan praktik keseharian diri dan budayanya</t>
  </si>
  <si>
    <t>Mendeskripsikan pengalaman dan pemahaman hidup bersama-sama dalam kemajemukan.</t>
  </si>
  <si>
    <t>Mengenali bahwa diri dan orang lain menggunakan kata, gambar, dan bahasa tubuh yang dapat memiliki makna yang berbeda di lingkungan sekitarnya</t>
  </si>
  <si>
    <t>Mengekspresikan pandangannya terhadap topik yang umum dan mendengarkan sudut pandang orang lain yang berbeda dari dirinya dalam lingkungan keluarga dan sekolah</t>
  </si>
  <si>
    <t>Menyebutkan apa yang telah dipelajari tentang orang lain dari interaksinya dengan kemajemukan budaya di lingkungan sekolah dan rumah</t>
  </si>
  <si>
    <t>Mengidentifikasi perbedaan budaya yang konkret di lingkungan sekitar</t>
  </si>
  <si>
    <t>Menjalin pertemanan tanpa memandang perbedaan agama, suku, ras, jenis kelamin, dan perbedaan lainnya, dan mengenal masalah-masalah sosial, ekonomi, dan lingkungan di lingkungan sekitarnya</t>
  </si>
  <si>
    <t>Mengidentifikasi pilihan-pilihan berdasarkan kebutuhan dirinya dan orang lain ketika membuat keputusan</t>
  </si>
  <si>
    <t>Mengidentifikasi peran, hak dan kewajiban warga dalam masyarakat demokratis</t>
  </si>
  <si>
    <t>Menerima dan melaksanakan tugas serta peran yang diberikan kelompok dalam sebuah kegiatan bersama.</t>
  </si>
  <si>
    <t>Memahami informasi sederhana dari orang lain dan menyampaikan informasi sederhana kepada orang lain menggunakan kata_x0002_katanya sendiri.</t>
  </si>
  <si>
    <t>Mengenali kebutuhan_x0002_kebutuhan diri sendiri yang memerlukan orang lain dalam pemenuhannya.</t>
  </si>
  <si>
    <t>Melaksanakan aktivitas kelompok sesuai dengan kesepakatan bersama dengan bimbingan, dan saling mengingatkan adanya kesepakatan tersebut.</t>
  </si>
  <si>
    <t>Peka dan mengapresiasi orang_x0002_orang di lingkungan sekitar, kemudian melakukan tindakan sederhana untuk mengungkapkannya.</t>
  </si>
  <si>
    <t>Mengenali berbagai reaksi orang lain di lingkungan sekitar dan penyebabnya.</t>
  </si>
  <si>
    <t>Memberi dan menerima hal yang dianggap berharga dan penting kepada/dari orang_x0002_orang di lingkungan sekitar.</t>
  </si>
  <si>
    <t>Mengidentifikasi dan menggambarkan kemampuan, prestasi, dan ketertarikannya secara subjektif</t>
  </si>
  <si>
    <t>Melakukan refleksi untuk mengidentifikasi kekuatan dan kelemahan, serta prestasi dirinya.</t>
  </si>
  <si>
    <t>Mengidentifikasi perbedaan emosi yang dirasakannya dan situasi-situasi yang menyebabkan-nya; serta mengekspresi_x0002_kan secara wajar</t>
  </si>
  <si>
    <t>Menetapkan target belajar dan merencanakan waktu dan tindakan belajar yang akan dilakukannya.</t>
  </si>
  <si>
    <t>Berinisiatif untuk mengerjakan tugas_x0002_tugas rutin secara mandiri dibawah pengawasan dan dukungan orang dewasa</t>
  </si>
  <si>
    <t>Melaksanakan kegiatan belajar di kelas dan menyelesaikan tugas tugas dalam waktu  yang telah disepakati._x0002_</t>
  </si>
  <si>
    <t>Berani mencoba dan adaptif menghadapi situasi baru serta bertahan mengerjakan tugas_x0002_tugas yang disepakati hingga tuntas</t>
  </si>
  <si>
    <t>Mengajukan pertanyaan untuk menjawab keingintahuannya dan untuk mengidentifikasi suatu permasalahan mengenai dirinya dan lingkungan sekitarnya.</t>
  </si>
  <si>
    <t>Mengidentifikasi dan mengolah informasi dan gagasan</t>
  </si>
  <si>
    <t>Melakukan penalaran konkret dan memberikan alasan dalam menyelesaikan masalah dan mengambil keputusan</t>
  </si>
  <si>
    <t>Menyampaikan apa yang sedang dipikirkan secara terperinci</t>
  </si>
  <si>
    <t>Menggabungkan beberapa gagasan menjadi ide atau gagasan imajinatif yang bermakna untuk mengekspresikan pikiran dan/atau perasaannya.</t>
  </si>
  <si>
    <t>Mengeksplorasi dan mengekspresikan pikiran dan/atau perasaannya dalam bentuk karya dan/atau tindakan serta mengapresiasi karya dan tindakan yang dihasilkan</t>
  </si>
  <si>
    <t>Mengidentifikasi gagasan-gagasan kreatif untuk menghadapi situasi dan permasalahan.</t>
  </si>
  <si>
    <t>L</t>
  </si>
  <si>
    <t>P</t>
  </si>
  <si>
    <t>Keterangan:</t>
  </si>
  <si>
    <t>Mulai Berkembang</t>
  </si>
  <si>
    <t>Kelas</t>
  </si>
  <si>
    <t>Tahun Pelajaran</t>
  </si>
  <si>
    <t>: Sangat Berkembang</t>
  </si>
  <si>
    <t>0128605065</t>
  </si>
  <si>
    <t>ABID AQILA PRANAJA</t>
  </si>
  <si>
    <t>0123371534</t>
  </si>
  <si>
    <t>ACHMAD IBRAHIM ARYASATYA</t>
  </si>
  <si>
    <t>3136381818</t>
  </si>
  <si>
    <t>AKIRA KISSA ZHAFIRAH</t>
  </si>
  <si>
    <t>4C</t>
  </si>
  <si>
    <t>Fenny Dimiyanti, S.Pd</t>
  </si>
  <si>
    <t>Ananda Abid telah mampu mengembangkan refleksi terhadap pengalaman belajarnya, mulai menemukan kekuatan, kelemahan, dan prestasi dirinya. Ananda masih memerlukan penguatan dalam mengembangkan kepercayaan diri dalam meyampaikan ide dan gagasan dalam menyelesaikan permasalahan yang dihadapi.</t>
  </si>
  <si>
    <t>Ananda Ibra telah mampu mengembangkan refleksi terhadap pengalaman belajarnya, bekerjasama, dan berbagi dengan teman. Ananda masih memerlukan penguatan dalam mengembangkan kepercayaan diri dalam meyampaikan ide dan gagasan dalam menyelesaikan permasalahan yang dihadapi serta semangat untuk menyelesaikan tantangan.</t>
  </si>
  <si>
    <t>Ananda Akira telah mampu mengembangkan refleksi diri, mampu berkolaborasi dengan teman, dan berani memunculkan ide untuk menyelesaikan permasalahan yang dihadapi. Ananda masih memerlukan penguatan untuk lebih percaya diri dalam menunjukkan potensi dirinya.</t>
  </si>
  <si>
    <t>Projek kedua  yang dilaksanakan di kelas 4 ini mengusung tema Gaya Hidup Berkelanjutan. Dimensi yang diangkat adalah Berkebhinekaan Global, Bernalar Kritis, dan Kreatif. Melalui aktivitas projek peserta didik menggali informasi tentang kebhinekaan dan harmoni sosial, mengikuti outing untuk melihat secara nyata kearifan lokal kebudayaan di kota Malang. Secara kritis menemukan masalah yang ada di lingkungannya dan melakukan aksi nyata mengampanyekan upaya pelestarian lingkungan secara kreatif.</t>
  </si>
  <si>
    <t xml:space="preserve">Projek pertama yang dilaksanakan di kelas 4 ini mengusung tema Bhinneka Tunggal Ika. Dimensi yang diangkat adalah Beriman, Bertaqwa kepada Tuhan YME dan Berakhlak Mulia, Mandiri, dan Gotong royong. Melalui aktivitas projek peserta didik belajar mengenali dirinya, menyadari keunikan dirinya dan orang lain, serta menunjukkan sikap toleransi terhadap perbedaan di sekitarnya. Mengikuti fieldtrip untuk meneladani perjuangan pahlawan dalam mempertahankan persatuan Indonesia dan mengenal beragam profesi. Menunjukkan sikap bersyukur dalam perbedaan dan mampu bergotong-royong dalam membuat kriya.  </t>
  </si>
  <si>
    <t>: Berkembang Sesuai Harapan</t>
  </si>
  <si>
    <t>Sedang Berkembang</t>
  </si>
  <si>
    <t>Malang, 23 Juni 2023</t>
  </si>
  <si>
    <t>JUDUL PROJEK</t>
  </si>
  <si>
    <t>PROJEK 3</t>
  </si>
</sst>
</file>

<file path=xl/styles.xml><?xml version="1.0" encoding="utf-8"?>
<styleSheet xmlns="http://schemas.openxmlformats.org/spreadsheetml/2006/main" xmlns:mc="http://schemas.openxmlformats.org/markup-compatibility/2006" xmlns:x14ac="http://schemas.microsoft.com/office/spreadsheetml/2009/9/ac" mc:Ignorable="x14ac">
  <fonts count="37" x14ac:knownFonts="1">
    <font>
      <sz val="11"/>
      <color theme="1"/>
      <name val="Calibri"/>
      <family val="2"/>
      <charset val="1"/>
      <scheme val="minor"/>
    </font>
    <font>
      <b/>
      <sz val="11"/>
      <name val="Arial Narrow"/>
      <family val="2"/>
      <charset val="1"/>
    </font>
    <font>
      <sz val="11"/>
      <name val="Arial"/>
      <family val="2"/>
    </font>
    <font>
      <sz val="11"/>
      <color theme="1"/>
      <name val="Arial"/>
      <family val="2"/>
    </font>
    <font>
      <sz val="11"/>
      <color theme="1"/>
      <name val="Arial Rounded MT Bold"/>
      <family val="2"/>
    </font>
    <font>
      <sz val="10"/>
      <color theme="1"/>
      <name val="Arial"/>
      <family val="2"/>
    </font>
    <font>
      <sz val="11"/>
      <color theme="1"/>
      <name val="Calibri"/>
      <family val="2"/>
      <scheme val="minor"/>
    </font>
    <font>
      <sz val="10"/>
      <color theme="1"/>
      <name val="Arial Narrow"/>
      <family val="2"/>
    </font>
    <font>
      <sz val="12"/>
      <color theme="1"/>
      <name val="Arial Narrow"/>
      <family val="2"/>
    </font>
    <font>
      <sz val="11"/>
      <name val="Calibri"/>
      <family val="2"/>
    </font>
    <font>
      <sz val="10"/>
      <color theme="1"/>
      <name val="Calibri"/>
      <family val="2"/>
      <charset val="1"/>
      <scheme val="minor"/>
    </font>
    <font>
      <b/>
      <sz val="11"/>
      <color theme="1"/>
      <name val="Arial"/>
      <family val="2"/>
    </font>
    <font>
      <b/>
      <sz val="11"/>
      <name val="Calibri"/>
      <family val="2"/>
    </font>
    <font>
      <b/>
      <sz val="10"/>
      <color theme="1"/>
      <name val="Arial"/>
      <family val="2"/>
    </font>
    <font>
      <b/>
      <sz val="16"/>
      <name val="Calibri"/>
      <family val="2"/>
    </font>
    <font>
      <b/>
      <sz val="11"/>
      <color indexed="8"/>
      <name val="Arial"/>
      <family val="2"/>
    </font>
    <font>
      <b/>
      <sz val="20"/>
      <color theme="1"/>
      <name val="Arial Black"/>
      <family val="2"/>
    </font>
    <font>
      <sz val="12"/>
      <color theme="1"/>
      <name val="Arial"/>
      <family val="2"/>
    </font>
    <font>
      <sz val="9"/>
      <color theme="1"/>
      <name val="Arial"/>
      <family val="2"/>
    </font>
    <font>
      <sz val="9"/>
      <color theme="1"/>
      <name val="Calibri"/>
      <family val="2"/>
      <charset val="1"/>
      <scheme val="minor"/>
    </font>
    <font>
      <b/>
      <sz val="12"/>
      <color theme="1"/>
      <name val="Arial"/>
      <family val="2"/>
    </font>
    <font>
      <sz val="12"/>
      <color rgb="FF333333"/>
      <name val="Arial"/>
      <family val="2"/>
    </font>
    <font>
      <b/>
      <sz val="10"/>
      <name val="Arial Narrow"/>
      <family val="2"/>
    </font>
    <font>
      <b/>
      <sz val="10"/>
      <color theme="1"/>
      <name val="Arial Narrow"/>
      <family val="2"/>
    </font>
    <font>
      <sz val="11"/>
      <color theme="1"/>
      <name val="Cambria"/>
      <family val="1"/>
    </font>
    <font>
      <sz val="11"/>
      <name val="Cambria"/>
      <family val="1"/>
    </font>
    <font>
      <b/>
      <u/>
      <sz val="14"/>
      <color theme="1"/>
      <name val="Cambria"/>
      <family val="1"/>
    </font>
    <font>
      <b/>
      <sz val="18"/>
      <color theme="1"/>
      <name val="Cambria"/>
      <family val="1"/>
    </font>
    <font>
      <sz val="12"/>
      <color theme="1"/>
      <name val="Cambria"/>
      <family val="1"/>
    </font>
    <font>
      <sz val="12"/>
      <name val="Cambria"/>
      <family val="1"/>
    </font>
    <font>
      <b/>
      <sz val="12"/>
      <color theme="1"/>
      <name val="Cambria"/>
      <family val="1"/>
    </font>
    <font>
      <b/>
      <sz val="11"/>
      <color theme="1"/>
      <name val="Cambria"/>
      <family val="1"/>
    </font>
    <font>
      <b/>
      <sz val="16"/>
      <color theme="1"/>
      <name val="Cambria"/>
      <family val="1"/>
    </font>
    <font>
      <i/>
      <sz val="12"/>
      <color theme="1"/>
      <name val="Cambria"/>
      <family val="1"/>
    </font>
    <font>
      <sz val="12"/>
      <color theme="0"/>
      <name val="Cambria"/>
      <family val="1"/>
    </font>
    <font>
      <b/>
      <i/>
      <sz val="12"/>
      <color theme="1"/>
      <name val="Cambria"/>
      <family val="1"/>
    </font>
    <font>
      <sz val="10"/>
      <color theme="1"/>
      <name val="Cambria"/>
      <family val="1"/>
    </font>
  </fonts>
  <fills count="11">
    <fill>
      <patternFill patternType="none"/>
    </fill>
    <fill>
      <patternFill patternType="gray125"/>
    </fill>
    <fill>
      <patternFill patternType="solid">
        <fgColor theme="3"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34998626667073579"/>
        <bgColor indexed="64"/>
      </patternFill>
    </fill>
  </fills>
  <borders count="75">
    <border>
      <left/>
      <right/>
      <top/>
      <bottom/>
      <diagonal/>
    </border>
    <border>
      <left style="medium">
        <color indexed="64"/>
      </left>
      <right style="medium">
        <color rgb="FF002060"/>
      </right>
      <top style="medium">
        <color rgb="FF002060"/>
      </top>
      <bottom style="medium">
        <color rgb="FF002060"/>
      </bottom>
      <diagonal/>
    </border>
    <border>
      <left style="medium">
        <color rgb="FF002060"/>
      </left>
      <right style="medium">
        <color rgb="FF002060"/>
      </right>
      <top style="medium">
        <color rgb="FF002060"/>
      </top>
      <bottom style="medium">
        <color rgb="FF002060"/>
      </bottom>
      <diagonal/>
    </border>
    <border>
      <left style="medium">
        <color indexed="64"/>
      </left>
      <right style="medium">
        <color rgb="FF002060"/>
      </right>
      <top style="medium">
        <color rgb="FF002060"/>
      </top>
      <bottom style="double">
        <color rgb="FF0070C0"/>
      </bottom>
      <diagonal/>
    </border>
    <border>
      <left style="medium">
        <color rgb="FF002060"/>
      </left>
      <right style="medium">
        <color rgb="FF002060"/>
      </right>
      <top style="medium">
        <color rgb="FF002060"/>
      </top>
      <bottom style="double">
        <color rgb="FF0070C0"/>
      </bottom>
      <diagonal/>
    </border>
    <border>
      <left style="medium">
        <color indexed="64"/>
      </left>
      <right/>
      <top/>
      <bottom style="thin">
        <color rgb="FF0070C0"/>
      </bottom>
      <diagonal/>
    </border>
    <border>
      <left style="medium">
        <color rgb="FF0070C0"/>
      </left>
      <right style="medium">
        <color rgb="FF0070C0"/>
      </right>
      <top style="double">
        <color rgb="FF0070C0"/>
      </top>
      <bottom style="thin">
        <color rgb="FF0070C0"/>
      </bottom>
      <diagonal/>
    </border>
    <border>
      <left/>
      <right/>
      <top/>
      <bottom style="thin">
        <color rgb="FF0070C0"/>
      </bottom>
      <diagonal/>
    </border>
    <border>
      <left style="thin">
        <color rgb="FF0070C0"/>
      </left>
      <right/>
      <top/>
      <bottom style="thin">
        <color rgb="FF0070C0"/>
      </bottom>
      <diagonal/>
    </border>
    <border>
      <left style="medium">
        <color indexed="64"/>
      </left>
      <right/>
      <top style="thin">
        <color rgb="FF0070C0"/>
      </top>
      <bottom style="thin">
        <color rgb="FF0070C0"/>
      </bottom>
      <diagonal/>
    </border>
    <border>
      <left style="medium">
        <color rgb="FF0070C0"/>
      </left>
      <right style="medium">
        <color rgb="FF0070C0"/>
      </right>
      <top style="thin">
        <color rgb="FF0070C0"/>
      </top>
      <bottom style="thin">
        <color rgb="FF0070C0"/>
      </bottom>
      <diagonal/>
    </border>
    <border>
      <left/>
      <right/>
      <top style="thin">
        <color rgb="FF0070C0"/>
      </top>
      <bottom style="thin">
        <color rgb="FF0070C0"/>
      </bottom>
      <diagonal/>
    </border>
    <border>
      <left style="thin">
        <color rgb="FF0070C0"/>
      </left>
      <right/>
      <top style="thin">
        <color rgb="FF0070C0"/>
      </top>
      <bottom style="thin">
        <color rgb="FF0070C0"/>
      </bottom>
      <diagonal/>
    </border>
    <border>
      <left style="medium">
        <color indexed="64"/>
      </left>
      <right/>
      <top style="thin">
        <color rgb="FF0070C0"/>
      </top>
      <bottom style="medium">
        <color indexed="64"/>
      </bottom>
      <diagonal/>
    </border>
    <border>
      <left style="medium">
        <color rgb="FF0070C0"/>
      </left>
      <right style="medium">
        <color rgb="FF0070C0"/>
      </right>
      <top style="thin">
        <color rgb="FF0070C0"/>
      </top>
      <bottom style="medium">
        <color indexed="64"/>
      </bottom>
      <diagonal/>
    </border>
    <border>
      <left/>
      <right/>
      <top style="thin">
        <color rgb="FF0070C0"/>
      </top>
      <bottom style="medium">
        <color indexed="64"/>
      </bottom>
      <diagonal/>
    </border>
    <border>
      <left style="thin">
        <color rgb="FF0070C0"/>
      </left>
      <right/>
      <top style="thin">
        <color rgb="FF0070C0"/>
      </top>
      <bottom style="medium">
        <color indexed="64"/>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double">
        <color rgb="FF0070C0"/>
      </bottom>
      <diagonal/>
    </border>
    <border>
      <left/>
      <right style="medium">
        <color rgb="FF002060"/>
      </right>
      <top/>
      <bottom style="double">
        <color rgb="FF0070C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rgb="FF000000"/>
      </left>
      <right style="thin">
        <color rgb="FF000000"/>
      </right>
      <top style="thin">
        <color rgb="FF000000"/>
      </top>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right style="thick">
        <color indexed="64"/>
      </right>
      <top style="thick">
        <color indexed="64"/>
      </top>
      <bottom style="thick">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indexed="64"/>
      </left>
      <right style="medium">
        <color rgb="FF000000"/>
      </right>
      <top style="thin">
        <color indexed="64"/>
      </top>
      <bottom style="thin">
        <color indexed="64"/>
      </bottom>
      <diagonal/>
    </border>
    <border>
      <left/>
      <right style="medium">
        <color rgb="FF000000"/>
      </right>
      <top style="thin">
        <color auto="1"/>
      </top>
      <bottom style="thin">
        <color auto="1"/>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indexed="64"/>
      </bottom>
      <diagonal/>
    </border>
    <border>
      <left/>
      <right style="medium">
        <color rgb="FF000000"/>
      </right>
      <top style="thin">
        <color rgb="FF000000"/>
      </top>
      <bottom style="thin">
        <color indexed="64"/>
      </bottom>
      <diagonal/>
    </border>
    <border>
      <left style="medium">
        <color rgb="FF000000"/>
      </left>
      <right/>
      <top style="thin">
        <color indexed="64"/>
      </top>
      <bottom style="thin">
        <color rgb="FF000000"/>
      </bottom>
      <diagonal/>
    </border>
    <border>
      <left/>
      <right style="medium">
        <color rgb="FF000000"/>
      </right>
      <top style="thin">
        <color indexed="64"/>
      </top>
      <bottom style="thin">
        <color rgb="FF000000"/>
      </bottom>
      <diagonal/>
    </border>
    <border>
      <left style="medium">
        <color rgb="FF000000"/>
      </left>
      <right style="thin">
        <color auto="1"/>
      </right>
      <top style="thin">
        <color auto="1"/>
      </top>
      <bottom style="thin">
        <color auto="1"/>
      </bottom>
      <diagonal/>
    </border>
    <border>
      <left style="medium">
        <color rgb="FF000000"/>
      </left>
      <right/>
      <top/>
      <bottom style="medium">
        <color rgb="FF000000"/>
      </bottom>
      <diagonal/>
    </border>
    <border>
      <left style="medium">
        <color rgb="FF000000"/>
      </left>
      <right/>
      <top style="thin">
        <color rgb="FF000000"/>
      </top>
      <bottom style="thin">
        <color rgb="FF000000"/>
      </bottom>
      <diagonal/>
    </border>
  </borders>
  <cellStyleXfs count="2">
    <xf numFmtId="0" fontId="0" fillId="0" borderId="0"/>
    <xf numFmtId="0" fontId="6" fillId="0" borderId="0"/>
  </cellStyleXfs>
  <cellXfs count="317">
    <xf numFmtId="0" fontId="0" fillId="0" borderId="0" xfId="0"/>
    <xf numFmtId="0" fontId="2" fillId="3" borderId="5" xfId="0" applyFont="1" applyFill="1" applyBorder="1" applyAlignment="1" applyProtection="1">
      <alignment horizontal="center" vertical="center"/>
      <protection locked="0"/>
    </xf>
    <xf numFmtId="0" fontId="2" fillId="3" borderId="6" xfId="0" quotePrefix="1" applyFont="1" applyFill="1" applyBorder="1" applyAlignment="1" applyProtection="1">
      <alignment horizontal="center" vertical="center"/>
      <protection locked="0"/>
    </xf>
    <xf numFmtId="0" fontId="2" fillId="3" borderId="7" xfId="0" quotePrefix="1"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0" fontId="0" fillId="3" borderId="8" xfId="0"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10" xfId="0" quotePrefix="1" applyFont="1" applyFill="1" applyBorder="1" applyAlignment="1" applyProtection="1">
      <alignment horizontal="center" vertical="center"/>
      <protection locked="0"/>
    </xf>
    <xf numFmtId="0" fontId="2" fillId="3" borderId="11" xfId="0" quotePrefix="1" applyFont="1" applyFill="1" applyBorder="1" applyAlignment="1" applyProtection="1">
      <alignment horizontal="center" vertical="center"/>
      <protection locked="0"/>
    </xf>
    <xf numFmtId="0" fontId="2" fillId="3" borderId="10" xfId="0" applyFont="1" applyFill="1" applyBorder="1" applyAlignment="1" applyProtection="1">
      <alignment vertical="center"/>
      <protection locked="0"/>
    </xf>
    <xf numFmtId="0" fontId="0" fillId="3" borderId="12" xfId="0" applyFill="1" applyBorder="1" applyAlignment="1" applyProtection="1">
      <alignment horizontal="center" vertical="center"/>
      <protection locked="0"/>
    </xf>
    <xf numFmtId="0" fontId="2" fillId="3" borderId="10" xfId="0" quotePrefix="1" applyFont="1" applyFill="1" applyBorder="1" applyAlignment="1" applyProtection="1">
      <alignment vertical="center"/>
      <protection locked="0"/>
    </xf>
    <xf numFmtId="0" fontId="3" fillId="3" borderId="12"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2" fillId="3" borderId="14" xfId="0" quotePrefix="1" applyFont="1" applyFill="1" applyBorder="1" applyAlignment="1" applyProtection="1">
      <alignment horizontal="center" vertical="center"/>
      <protection locked="0"/>
    </xf>
    <xf numFmtId="0" fontId="2" fillId="3" borderId="15" xfId="0" quotePrefix="1" applyFont="1" applyFill="1" applyBorder="1" applyAlignment="1" applyProtection="1">
      <alignment horizontal="center" vertical="center"/>
      <protection locked="0"/>
    </xf>
    <xf numFmtId="0" fontId="2" fillId="3" borderId="14" xfId="0" quotePrefix="1" applyFont="1" applyFill="1" applyBorder="1" applyAlignment="1" applyProtection="1">
      <alignment vertical="center"/>
      <protection locked="0"/>
    </xf>
    <xf numFmtId="0" fontId="3" fillId="3" borderId="16" xfId="0" applyFont="1" applyFill="1" applyBorder="1" applyAlignment="1" applyProtection="1">
      <alignment horizontal="center" vertical="center"/>
      <protection locked="0"/>
    </xf>
    <xf numFmtId="0" fontId="4" fillId="4" borderId="0" xfId="0" applyFont="1" applyFill="1"/>
    <xf numFmtId="0" fontId="0" fillId="4" borderId="0" xfId="0" applyFill="1"/>
    <xf numFmtId="0" fontId="3" fillId="0" borderId="0" xfId="0" applyFont="1" applyAlignment="1">
      <alignment horizontal="center" vertical="center"/>
    </xf>
    <xf numFmtId="0" fontId="3" fillId="0" borderId="0" xfId="0" applyFont="1" applyAlignment="1">
      <alignment vertical="center"/>
    </xf>
    <xf numFmtId="0" fontId="3" fillId="0" borderId="21" xfId="0" applyFont="1" applyBorder="1" applyAlignment="1">
      <alignment vertical="center"/>
    </xf>
    <xf numFmtId="1" fontId="3" fillId="0" borderId="24" xfId="0" applyNumberFormat="1" applyFont="1" applyBorder="1" applyAlignment="1">
      <alignment horizontal="center" vertical="center"/>
    </xf>
    <xf numFmtId="0" fontId="3" fillId="0" borderId="24" xfId="0" applyFont="1" applyBorder="1" applyAlignment="1">
      <alignment horizontal="center" vertical="center"/>
    </xf>
    <xf numFmtId="0" fontId="5" fillId="0" borderId="0" xfId="0" applyFont="1" applyAlignment="1">
      <alignment vertical="center"/>
    </xf>
    <xf numFmtId="0" fontId="10" fillId="0" borderId="0" xfId="0" applyFont="1"/>
    <xf numFmtId="0" fontId="5" fillId="0" borderId="0" xfId="0" applyFont="1" applyAlignment="1">
      <alignment horizontal="center" vertical="center"/>
    </xf>
    <xf numFmtId="0" fontId="5" fillId="0" borderId="36" xfId="0" applyFont="1" applyBorder="1" applyAlignment="1">
      <alignment horizontal="center" vertical="center"/>
    </xf>
    <xf numFmtId="0" fontId="11" fillId="0" borderId="43" xfId="0" applyFont="1" applyBorder="1" applyAlignment="1">
      <alignment horizontal="center" vertical="center"/>
    </xf>
    <xf numFmtId="0" fontId="15" fillId="0" borderId="43" xfId="0" applyFont="1" applyBorder="1" applyAlignment="1">
      <alignment horizontal="center" vertical="center"/>
    </xf>
    <xf numFmtId="0" fontId="7" fillId="0" borderId="45" xfId="0" applyFont="1" applyBorder="1" applyAlignment="1">
      <alignment horizontal="center" vertical="center" wrapText="1"/>
    </xf>
    <xf numFmtId="0" fontId="4" fillId="4" borderId="0" xfId="0" quotePrefix="1" applyFont="1" applyFill="1"/>
    <xf numFmtId="0" fontId="5" fillId="0" borderId="47" xfId="0" applyFont="1" applyBorder="1" applyAlignment="1">
      <alignment vertical="center"/>
    </xf>
    <xf numFmtId="0" fontId="5" fillId="0" borderId="48" xfId="0" applyFont="1" applyBorder="1" applyAlignment="1">
      <alignment vertical="center"/>
    </xf>
    <xf numFmtId="0" fontId="17" fillId="0" borderId="46" xfId="0" applyFont="1" applyBorder="1" applyAlignment="1">
      <alignment vertical="center"/>
    </xf>
    <xf numFmtId="0" fontId="3" fillId="0" borderId="47" xfId="0" applyFont="1" applyBorder="1" applyAlignment="1">
      <alignment horizontal="center" vertical="center"/>
    </xf>
    <xf numFmtId="0" fontId="16" fillId="0" borderId="47" xfId="1" applyFont="1" applyBorder="1" applyAlignment="1">
      <alignment horizontal="center" vertical="center"/>
    </xf>
    <xf numFmtId="0" fontId="0" fillId="0" borderId="47" xfId="0" applyBorder="1"/>
    <xf numFmtId="0" fontId="3" fillId="0" borderId="21" xfId="1" applyFont="1" applyBorder="1" applyAlignment="1">
      <alignment horizontal="center" vertical="center"/>
    </xf>
    <xf numFmtId="0" fontId="8" fillId="0" borderId="36" xfId="0" applyFont="1" applyBorder="1" applyAlignment="1">
      <alignment vertical="center"/>
    </xf>
    <xf numFmtId="0" fontId="8" fillId="0" borderId="24" xfId="0"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17" fillId="0" borderId="0" xfId="0" applyFont="1"/>
    <xf numFmtId="0" fontId="20" fillId="0" borderId="21" xfId="0" applyFont="1" applyBorder="1" applyAlignment="1">
      <alignment horizontal="center" vertical="center" wrapText="1"/>
    </xf>
    <xf numFmtId="0" fontId="17" fillId="0" borderId="0" xfId="0" applyFont="1" applyAlignment="1">
      <alignment vertical="center"/>
    </xf>
    <xf numFmtId="0" fontId="17" fillId="0" borderId="21" xfId="0" applyFont="1" applyBorder="1" applyAlignment="1">
      <alignment vertical="center" wrapText="1"/>
    </xf>
    <xf numFmtId="0" fontId="3" fillId="0" borderId="21" xfId="0" applyFont="1" applyBorder="1" applyAlignment="1">
      <alignment vertical="center" wrapText="1"/>
    </xf>
    <xf numFmtId="0" fontId="17" fillId="0" borderId="34" xfId="0" applyFont="1" applyBorder="1" applyAlignment="1">
      <alignment horizontal="center" vertical="center" wrapText="1"/>
    </xf>
    <xf numFmtId="0" fontId="17" fillId="0" borderId="33" xfId="0" applyFont="1" applyBorder="1" applyAlignment="1">
      <alignment vertical="center" wrapText="1"/>
    </xf>
    <xf numFmtId="0" fontId="17" fillId="0" borderId="35" xfId="0" applyFont="1" applyBorder="1" applyAlignment="1">
      <alignment vertical="center" wrapText="1"/>
    </xf>
    <xf numFmtId="0" fontId="17" fillId="0" borderId="21" xfId="0" applyFont="1" applyBorder="1" applyAlignment="1">
      <alignment vertical="center"/>
    </xf>
    <xf numFmtId="0" fontId="17" fillId="0" borderId="34" xfId="0" applyFont="1" applyBorder="1" applyAlignment="1">
      <alignment vertical="center" wrapText="1"/>
    </xf>
    <xf numFmtId="0" fontId="17" fillId="0" borderId="0" xfId="0" applyFont="1" applyAlignment="1">
      <alignment horizontal="center" vertical="center"/>
    </xf>
    <xf numFmtId="0" fontId="17" fillId="0" borderId="0" xfId="0" applyFont="1" applyAlignment="1">
      <alignment vertical="center" wrapText="1"/>
    </xf>
    <xf numFmtId="0" fontId="20" fillId="5" borderId="21" xfId="0" applyFont="1" applyFill="1" applyBorder="1" applyAlignment="1">
      <alignment horizontal="center" vertical="center"/>
    </xf>
    <xf numFmtId="0" fontId="20" fillId="5" borderId="21" xfId="0" applyFont="1" applyFill="1" applyBorder="1" applyAlignment="1">
      <alignment horizontal="center" vertical="center" wrapText="1"/>
    </xf>
    <xf numFmtId="0" fontId="20" fillId="0" borderId="0" xfId="0" applyFont="1" applyAlignment="1">
      <alignment horizontal="center" vertical="center" wrapText="1"/>
    </xf>
    <xf numFmtId="0" fontId="3" fillId="0" borderId="49" xfId="0" applyFont="1" applyBorder="1" applyAlignment="1">
      <alignment horizontal="center" vertical="center" wrapText="1"/>
    </xf>
    <xf numFmtId="0" fontId="7" fillId="0" borderId="0" xfId="0" applyFont="1"/>
    <xf numFmtId="0" fontId="0" fillId="0" borderId="0" xfId="0" applyAlignment="1">
      <alignment vertical="center"/>
    </xf>
    <xf numFmtId="0" fontId="21" fillId="0" borderId="21" xfId="0" applyFont="1" applyBorder="1" applyAlignment="1">
      <alignment vertical="center" wrapText="1"/>
    </xf>
    <xf numFmtId="0" fontId="8" fillId="0" borderId="21" xfId="1" applyFont="1" applyBorder="1" applyAlignment="1">
      <alignment horizontal="center" vertical="center"/>
    </xf>
    <xf numFmtId="0" fontId="2" fillId="3" borderId="6" xfId="0" applyFont="1" applyFill="1" applyBorder="1" applyAlignment="1" applyProtection="1">
      <alignment horizontal="left" vertical="center"/>
      <protection locked="0"/>
    </xf>
    <xf numFmtId="0" fontId="22" fillId="0" borderId="58" xfId="0" applyFont="1" applyBorder="1" applyAlignment="1">
      <alignment horizontal="center" vertical="center"/>
    </xf>
    <xf numFmtId="0" fontId="22" fillId="9" borderId="0" xfId="0" applyFont="1" applyFill="1" applyBorder="1" applyAlignment="1">
      <alignment horizontal="center" vertical="center" wrapText="1"/>
    </xf>
    <xf numFmtId="0" fontId="9" fillId="0" borderId="58" xfId="0" applyFont="1" applyBorder="1"/>
    <xf numFmtId="0" fontId="9" fillId="0" borderId="0" xfId="0" applyFont="1" applyBorder="1"/>
    <xf numFmtId="0" fontId="3" fillId="0" borderId="61" xfId="0" applyFont="1" applyBorder="1" applyAlignment="1">
      <alignment horizontal="center" vertical="center"/>
    </xf>
    <xf numFmtId="0" fontId="3" fillId="0" borderId="62" xfId="1"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5" fillId="0" borderId="65" xfId="0" applyFont="1" applyBorder="1" applyAlignment="1">
      <alignment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1" fontId="3" fillId="0" borderId="63" xfId="0" applyNumberFormat="1" applyFont="1" applyBorder="1" applyAlignment="1">
      <alignment horizontal="center" vertical="center"/>
    </xf>
    <xf numFmtId="0" fontId="8" fillId="0" borderId="65" xfId="0" applyFont="1" applyBorder="1" applyAlignment="1">
      <alignment vertical="center"/>
    </xf>
    <xf numFmtId="0" fontId="8" fillId="0" borderId="65" xfId="0" applyFont="1" applyBorder="1" applyAlignment="1">
      <alignment horizontal="center" vertical="center"/>
    </xf>
    <xf numFmtId="0" fontId="3" fillId="0" borderId="24" xfId="1" applyFont="1" applyBorder="1" applyAlignment="1">
      <alignment horizontal="center" vertical="center"/>
    </xf>
    <xf numFmtId="0" fontId="5" fillId="0" borderId="59" xfId="0" applyFont="1" applyBorder="1" applyAlignment="1">
      <alignment horizontal="center" vertical="center"/>
    </xf>
    <xf numFmtId="0" fontId="5" fillId="0" borderId="66" xfId="0" applyFont="1" applyBorder="1" applyAlignment="1">
      <alignment vertical="center"/>
    </xf>
    <xf numFmtId="0" fontId="8" fillId="0" borderId="62" xfId="1" applyFont="1" applyBorder="1" applyAlignment="1">
      <alignment horizontal="center" vertical="center"/>
    </xf>
    <xf numFmtId="0" fontId="8" fillId="0" borderId="59" xfId="0" applyFont="1" applyBorder="1" applyAlignment="1">
      <alignment vertical="center"/>
    </xf>
    <xf numFmtId="0" fontId="8" fillId="0" borderId="66" xfId="0" applyFont="1" applyBorder="1" applyAlignment="1">
      <alignment vertical="center"/>
    </xf>
    <xf numFmtId="0" fontId="3" fillId="0" borderId="72" xfId="1"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8" fillId="0" borderId="72" xfId="1" applyFont="1" applyBorder="1" applyAlignment="1">
      <alignment horizontal="center" vertical="center"/>
    </xf>
    <xf numFmtId="0" fontId="8" fillId="0" borderId="72" xfId="0" applyFont="1" applyBorder="1" applyAlignment="1">
      <alignment horizontal="center" vertical="center"/>
    </xf>
    <xf numFmtId="0" fontId="8" fillId="0" borderId="63" xfId="0" applyFont="1" applyBorder="1" applyAlignment="1">
      <alignment horizontal="center" vertical="center"/>
    </xf>
    <xf numFmtId="0" fontId="8" fillId="0" borderId="73" xfId="0" applyFont="1" applyBorder="1" applyAlignment="1">
      <alignment horizontal="center" vertical="center"/>
    </xf>
    <xf numFmtId="0" fontId="8" fillId="0" borderId="66" xfId="0" applyFont="1" applyBorder="1" applyAlignment="1">
      <alignment horizontal="center" vertical="center"/>
    </xf>
    <xf numFmtId="1" fontId="3" fillId="0" borderId="72" xfId="0" applyNumberFormat="1" applyFont="1" applyBorder="1" applyAlignment="1">
      <alignment horizontal="center" vertical="center"/>
    </xf>
    <xf numFmtId="0" fontId="24" fillId="0" borderId="0" xfId="1" applyFont="1" applyAlignment="1">
      <alignment horizontal="center" vertical="center"/>
    </xf>
    <xf numFmtId="0" fontId="24" fillId="0" borderId="0" xfId="1" applyFont="1" applyAlignment="1">
      <alignment vertical="center"/>
    </xf>
    <xf numFmtId="0" fontId="25" fillId="0" borderId="0" xfId="1" applyFont="1" applyAlignment="1">
      <alignment vertical="center"/>
    </xf>
    <xf numFmtId="0" fontId="27" fillId="5" borderId="0" xfId="1" applyFont="1" applyFill="1" applyAlignment="1">
      <alignment horizontal="center" vertical="center"/>
    </xf>
    <xf numFmtId="0" fontId="28" fillId="0" borderId="0" xfId="1" applyFont="1" applyAlignment="1">
      <alignment horizontal="center" vertical="center"/>
    </xf>
    <xf numFmtId="0" fontId="28" fillId="0" borderId="0" xfId="1" applyFont="1" applyAlignment="1">
      <alignment vertical="center"/>
    </xf>
    <xf numFmtId="0" fontId="29" fillId="0" borderId="0" xfId="1" applyFont="1" applyAlignment="1">
      <alignment vertical="center"/>
    </xf>
    <xf numFmtId="0" fontId="30" fillId="0" borderId="0" xfId="1" applyFont="1" applyAlignment="1">
      <alignment horizontal="left" vertical="center"/>
    </xf>
    <xf numFmtId="0" fontId="30" fillId="0" borderId="0" xfId="1" applyFont="1" applyAlignment="1">
      <alignment horizontal="center" vertical="center"/>
    </xf>
    <xf numFmtId="0" fontId="30" fillId="0" borderId="0" xfId="1" quotePrefix="1" applyFont="1" applyAlignment="1">
      <alignment vertical="center"/>
    </xf>
    <xf numFmtId="0" fontId="30" fillId="0" borderId="0" xfId="1" applyFont="1" applyAlignment="1">
      <alignment vertical="center"/>
    </xf>
    <xf numFmtId="0" fontId="30" fillId="0" borderId="0" xfId="1" quotePrefix="1" applyFont="1" applyAlignment="1">
      <alignment horizontal="left" vertical="center"/>
    </xf>
    <xf numFmtId="0" fontId="30" fillId="9" borderId="21" xfId="1" applyFont="1" applyFill="1" applyBorder="1" applyAlignment="1">
      <alignment horizontal="center" vertical="center"/>
    </xf>
    <xf numFmtId="0" fontId="31" fillId="9" borderId="21" xfId="1" applyFont="1" applyFill="1" applyBorder="1" applyAlignment="1">
      <alignment horizontal="center" vertical="center" wrapText="1"/>
    </xf>
    <xf numFmtId="0" fontId="28" fillId="0" borderId="21" xfId="1" applyFont="1" applyBorder="1" applyAlignment="1">
      <alignment horizontal="center" vertical="center" wrapText="1"/>
    </xf>
    <xf numFmtId="0" fontId="28" fillId="0" borderId="0" xfId="1" applyFont="1" applyAlignment="1">
      <alignment horizontal="left" vertical="center" wrapText="1"/>
    </xf>
    <xf numFmtId="0" fontId="27" fillId="0" borderId="0" xfId="1" applyFont="1" applyAlignment="1">
      <alignment vertical="center"/>
    </xf>
    <xf numFmtId="0" fontId="32" fillId="0" borderId="0" xfId="1" applyFont="1" applyAlignment="1">
      <alignment vertical="center"/>
    </xf>
    <xf numFmtId="0" fontId="28" fillId="0" borderId="0" xfId="1" applyFont="1" applyAlignment="1">
      <alignment vertical="center" wrapText="1"/>
    </xf>
    <xf numFmtId="0" fontId="28" fillId="0" borderId="21" xfId="1" applyFont="1" applyBorder="1" applyAlignment="1">
      <alignment horizontal="center" vertical="center"/>
    </xf>
    <xf numFmtId="0" fontId="30" fillId="10" borderId="21" xfId="1" applyFont="1" applyFill="1" applyBorder="1" applyAlignment="1">
      <alignment horizontal="left" vertical="center"/>
    </xf>
    <xf numFmtId="0" fontId="30" fillId="0" borderId="21" xfId="1" applyFont="1" applyBorder="1" applyAlignment="1">
      <alignment horizontal="center" vertical="center"/>
    </xf>
    <xf numFmtId="0" fontId="29" fillId="0" borderId="0" xfId="1" applyFont="1" applyAlignment="1">
      <alignment vertical="center" wrapText="1"/>
    </xf>
    <xf numFmtId="0" fontId="30" fillId="9" borderId="35" xfId="1" applyFont="1" applyFill="1" applyBorder="1" applyAlignment="1">
      <alignment horizontal="center" vertical="center" wrapText="1"/>
    </xf>
    <xf numFmtId="0" fontId="28" fillId="0" borderId="0" xfId="1" applyFont="1" applyAlignment="1">
      <alignment horizontal="left" vertical="center"/>
    </xf>
    <xf numFmtId="0" fontId="30" fillId="9" borderId="22" xfId="1" applyFont="1" applyFill="1" applyBorder="1" applyAlignment="1">
      <alignment horizontal="left" vertical="center"/>
    </xf>
    <xf numFmtId="0" fontId="30" fillId="9" borderId="23" xfId="1" applyFont="1" applyFill="1" applyBorder="1" applyAlignment="1">
      <alignment horizontal="left" vertical="center"/>
    </xf>
    <xf numFmtId="0" fontId="30" fillId="9" borderId="24" xfId="1" applyFont="1" applyFill="1" applyBorder="1" applyAlignment="1">
      <alignment horizontal="left" vertical="center"/>
    </xf>
    <xf numFmtId="0" fontId="30" fillId="9" borderId="21" xfId="1" applyFont="1" applyFill="1" applyBorder="1" applyAlignment="1">
      <alignment horizontal="center" vertical="center" wrapText="1"/>
    </xf>
    <xf numFmtId="0" fontId="30" fillId="9" borderId="22" xfId="1" applyFont="1" applyFill="1" applyBorder="1" applyAlignment="1">
      <alignment horizontal="left" vertical="center" wrapText="1"/>
    </xf>
    <xf numFmtId="0" fontId="30" fillId="9" borderId="23" xfId="1" applyFont="1" applyFill="1" applyBorder="1" applyAlignment="1">
      <alignment horizontal="left" vertical="center" wrapText="1"/>
    </xf>
    <xf numFmtId="0" fontId="30" fillId="9" borderId="24" xfId="1" applyFont="1" applyFill="1" applyBorder="1" applyAlignment="1">
      <alignment horizontal="left" vertical="center" wrapText="1"/>
    </xf>
    <xf numFmtId="0" fontId="30" fillId="0" borderId="31" xfId="1" applyFont="1" applyBorder="1" applyAlignment="1">
      <alignment horizontal="center" vertical="center"/>
    </xf>
    <xf numFmtId="0" fontId="28" fillId="0" borderId="31" xfId="1" applyFont="1" applyBorder="1" applyAlignment="1">
      <alignment horizontal="left" vertical="center" wrapText="1"/>
    </xf>
    <xf numFmtId="0" fontId="28" fillId="0" borderId="31" xfId="1" applyFont="1" applyBorder="1" applyAlignment="1">
      <alignment horizontal="center" vertical="center"/>
    </xf>
    <xf numFmtId="1" fontId="34" fillId="0" borderId="0" xfId="1" applyNumberFormat="1" applyFont="1" applyAlignment="1">
      <alignment vertical="center"/>
    </xf>
    <xf numFmtId="0" fontId="35" fillId="0" borderId="0" xfId="1" applyFont="1" applyAlignment="1">
      <alignment horizontal="center" vertical="center"/>
    </xf>
    <xf numFmtId="0" fontId="36" fillId="0" borderId="0" xfId="1" applyFont="1" applyAlignment="1">
      <alignment vertical="center"/>
    </xf>
    <xf numFmtId="0" fontId="28" fillId="0" borderId="21" xfId="1" applyFont="1" applyBorder="1" applyAlignment="1">
      <alignment horizontal="left" vertical="center" wrapText="1"/>
    </xf>
    <xf numFmtId="0" fontId="29" fillId="0" borderId="0" xfId="1" applyFont="1" applyAlignment="1">
      <alignment horizontal="left" vertical="center" wrapText="1"/>
    </xf>
    <xf numFmtId="0" fontId="27" fillId="0" borderId="0" xfId="1" applyFont="1" applyAlignment="1">
      <alignment horizontal="left" vertical="center" wrapText="1"/>
    </xf>
    <xf numFmtId="0" fontId="30" fillId="0" borderId="0" xfId="1" applyFont="1" applyAlignment="1">
      <alignment horizontal="left" vertical="center" wrapText="1"/>
    </xf>
    <xf numFmtId="0" fontId="31" fillId="9" borderId="22" xfId="1" applyFont="1" applyFill="1" applyBorder="1" applyAlignment="1">
      <alignment horizontal="center" vertical="center" wrapText="1"/>
    </xf>
    <xf numFmtId="0" fontId="31" fillId="9" borderId="24" xfId="1" applyFont="1" applyFill="1" applyBorder="1" applyAlignment="1">
      <alignment horizontal="center" vertical="center" wrapText="1"/>
    </xf>
    <xf numFmtId="0" fontId="30" fillId="0" borderId="22" xfId="1" applyFont="1" applyBorder="1" applyAlignment="1">
      <alignment horizontal="center" vertical="center"/>
    </xf>
    <xf numFmtId="0" fontId="30" fillId="0" borderId="24" xfId="1" applyFont="1" applyBorder="1" applyAlignment="1">
      <alignment horizontal="center" vertical="center"/>
    </xf>
    <xf numFmtId="0" fontId="28" fillId="0" borderId="31" xfId="1" applyFont="1" applyBorder="1" applyAlignment="1">
      <alignment horizontal="center" vertical="center" wrapText="1"/>
    </xf>
    <xf numFmtId="0" fontId="35" fillId="0" borderId="31" xfId="1" applyFont="1" applyBorder="1" applyAlignment="1">
      <alignment horizontal="right"/>
    </xf>
    <xf numFmtId="0" fontId="28" fillId="0" borderId="33" xfId="1" applyFont="1" applyBorder="1" applyAlignment="1">
      <alignment horizontal="center" vertical="center" wrapText="1"/>
    </xf>
    <xf numFmtId="0" fontId="30" fillId="0" borderId="26" xfId="1" applyFont="1" applyBorder="1" applyAlignment="1">
      <alignment horizontal="center" vertical="center"/>
    </xf>
    <xf numFmtId="0" fontId="28" fillId="0" borderId="0" xfId="1" applyFont="1" applyBorder="1" applyAlignment="1">
      <alignment horizontal="center" vertical="center" wrapText="1"/>
    </xf>
    <xf numFmtId="0" fontId="28" fillId="0" borderId="0" xfId="1" applyFont="1" applyBorder="1" applyAlignment="1">
      <alignment horizontal="left" vertical="center" wrapText="1"/>
    </xf>
    <xf numFmtId="0" fontId="30" fillId="0" borderId="0" xfId="1" applyFont="1" applyBorder="1" applyAlignment="1">
      <alignment horizontal="center" vertical="center"/>
    </xf>
    <xf numFmtId="0" fontId="35" fillId="0" borderId="0" xfId="1" applyFont="1" applyBorder="1" applyAlignment="1">
      <alignment horizontal="right"/>
    </xf>
    <xf numFmtId="0" fontId="28" fillId="0" borderId="33" xfId="1" applyFont="1" applyBorder="1" applyAlignment="1">
      <alignment horizontal="left" vertical="center" wrapText="1"/>
    </xf>
    <xf numFmtId="0" fontId="30" fillId="0" borderId="26" xfId="1" applyFont="1" applyBorder="1" applyAlignment="1">
      <alignment horizontal="left" vertical="center" wrapText="1"/>
    </xf>
    <xf numFmtId="0" fontId="28" fillId="0" borderId="34" xfId="1" applyFont="1" applyBorder="1" applyAlignment="1">
      <alignment horizontal="center" vertical="center" wrapText="1"/>
    </xf>
    <xf numFmtId="0" fontId="30" fillId="0" borderId="25" xfId="1" applyFont="1" applyBorder="1" applyAlignment="1">
      <alignment horizontal="center" vertical="center"/>
    </xf>
    <xf numFmtId="0" fontId="28" fillId="0" borderId="35" xfId="1" applyFont="1" applyBorder="1" applyAlignment="1">
      <alignment horizontal="center" vertical="center" wrapText="1"/>
    </xf>
    <xf numFmtId="0" fontId="30" fillId="0" borderId="30" xfId="1" applyFont="1" applyBorder="1" applyAlignment="1">
      <alignment horizontal="center" vertical="center"/>
    </xf>
    <xf numFmtId="0" fontId="28" fillId="0" borderId="34" xfId="1" applyFont="1" applyBorder="1" applyAlignment="1">
      <alignment horizontal="center" vertical="center"/>
    </xf>
    <xf numFmtId="0" fontId="30" fillId="9" borderId="25" xfId="1" applyFont="1" applyFill="1" applyBorder="1" applyAlignment="1">
      <alignment horizontal="left" vertical="center"/>
    </xf>
    <xf numFmtId="0" fontId="30" fillId="9" borderId="0" xfId="1" applyFont="1" applyFill="1" applyBorder="1" applyAlignment="1">
      <alignment horizontal="left" vertical="center"/>
    </xf>
    <xf numFmtId="0" fontId="30" fillId="9" borderId="29" xfId="1" applyFont="1" applyFill="1" applyBorder="1" applyAlignment="1">
      <alignment horizontal="left" vertical="center"/>
    </xf>
    <xf numFmtId="0" fontId="35" fillId="0" borderId="31" xfId="1" applyFont="1" applyBorder="1" applyAlignment="1">
      <alignment horizontal="right" vertical="center"/>
    </xf>
    <xf numFmtId="0" fontId="28" fillId="0" borderId="0" xfId="1" applyFont="1" applyBorder="1" applyAlignment="1">
      <alignment horizontal="center" vertical="center"/>
    </xf>
    <xf numFmtId="0" fontId="28" fillId="0" borderId="34" xfId="1" applyFont="1" applyBorder="1" applyAlignment="1">
      <alignment horizontal="left" vertical="center" wrapText="1"/>
    </xf>
    <xf numFmtId="0" fontId="30" fillId="0" borderId="35" xfId="1" applyFont="1" applyBorder="1" applyAlignment="1">
      <alignment horizontal="center" vertical="center"/>
    </xf>
    <xf numFmtId="0" fontId="28" fillId="0" borderId="35" xfId="1" applyFont="1" applyBorder="1" applyAlignment="1">
      <alignment horizontal="center" vertical="center"/>
    </xf>
    <xf numFmtId="0" fontId="30" fillId="0" borderId="28" xfId="1" applyFont="1" applyBorder="1" applyAlignment="1">
      <alignment vertical="center"/>
    </xf>
    <xf numFmtId="0" fontId="30" fillId="0" borderId="32" xfId="1" applyFont="1" applyBorder="1" applyAlignment="1">
      <alignment vertical="center"/>
    </xf>
    <xf numFmtId="0" fontId="30" fillId="0" borderId="34" xfId="1" applyFont="1" applyBorder="1" applyAlignment="1">
      <alignment horizontal="left" vertical="center" wrapText="1"/>
    </xf>
    <xf numFmtId="0" fontId="26" fillId="0" borderId="0" xfId="1" applyFont="1" applyAlignment="1">
      <alignment horizontal="center" vertical="center"/>
    </xf>
    <xf numFmtId="0" fontId="33" fillId="0" borderId="0" xfId="1" applyFont="1" applyBorder="1" applyAlignment="1">
      <alignment horizontal="left" vertical="center" wrapText="1"/>
    </xf>
    <xf numFmtId="0" fontId="30" fillId="0" borderId="0" xfId="1" applyFont="1" applyBorder="1" applyAlignment="1">
      <alignment horizontal="left" vertical="center" wrapText="1"/>
    </xf>
    <xf numFmtId="0" fontId="31" fillId="9" borderId="0" xfId="1" applyFont="1" applyFill="1" applyBorder="1" applyAlignment="1">
      <alignment horizontal="center" vertical="center" wrapText="1"/>
    </xf>
    <xf numFmtId="0" fontId="30" fillId="0" borderId="0" xfId="1" applyFont="1" applyBorder="1" applyAlignment="1">
      <alignment vertical="center"/>
    </xf>
    <xf numFmtId="0" fontId="30" fillId="0" borderId="28" xfId="1" applyFont="1" applyBorder="1" applyAlignment="1">
      <alignment horizontal="center" vertical="center"/>
    </xf>
    <xf numFmtId="0" fontId="30" fillId="0" borderId="32" xfId="1" applyFont="1" applyBorder="1" applyAlignment="1">
      <alignment horizontal="center" vertical="center"/>
    </xf>
    <xf numFmtId="0" fontId="30" fillId="0" borderId="29" xfId="1" applyFont="1" applyBorder="1" applyAlignment="1">
      <alignment horizontal="center" vertical="center"/>
    </xf>
    <xf numFmtId="0" fontId="30" fillId="0" borderId="0" xfId="1" applyFont="1" applyAlignment="1">
      <alignment horizontal="center" vertical="center"/>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0" fontId="1" fillId="2" borderId="19" xfId="0" applyFont="1" applyFill="1" applyBorder="1" applyAlignment="1" applyProtection="1">
      <alignment horizontal="center" vertical="center"/>
      <protection hidden="1"/>
    </xf>
    <xf numFmtId="0" fontId="1" fillId="2" borderId="20" xfId="0" applyFont="1" applyFill="1" applyBorder="1" applyAlignment="1" applyProtection="1">
      <alignment horizontal="center" vertical="center"/>
      <protection hidden="1"/>
    </xf>
    <xf numFmtId="0" fontId="4" fillId="4" borderId="0" xfId="0" applyFont="1" applyFill="1" applyAlignment="1">
      <alignment horizontal="center"/>
    </xf>
    <xf numFmtId="0" fontId="1" fillId="2" borderId="1" xfId="0" applyFont="1" applyFill="1" applyBorder="1" applyAlignment="1" applyProtection="1">
      <alignment horizontal="center" vertical="center"/>
      <protection hidden="1"/>
    </xf>
    <xf numFmtId="0" fontId="1" fillId="2" borderId="3" xfId="0" applyFont="1" applyFill="1" applyBorder="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0" fontId="1" fillId="2" borderId="4" xfId="0" applyFont="1" applyFill="1" applyBorder="1" applyAlignment="1" applyProtection="1">
      <alignment horizontal="center" vertical="center"/>
      <protection hidden="1"/>
    </xf>
    <xf numFmtId="0" fontId="1" fillId="2" borderId="2" xfId="0" applyFont="1" applyFill="1" applyBorder="1" applyAlignment="1" applyProtection="1">
      <alignment horizontal="center" vertical="center" wrapText="1"/>
      <protection hidden="1"/>
    </xf>
    <xf numFmtId="0" fontId="1" fillId="2" borderId="4" xfId="0" applyFont="1" applyFill="1" applyBorder="1" applyAlignment="1" applyProtection="1">
      <alignment horizontal="center" vertical="center" wrapText="1"/>
      <protection hidden="1"/>
    </xf>
    <xf numFmtId="0" fontId="23" fillId="7" borderId="38" xfId="0" applyFont="1" applyFill="1" applyBorder="1" applyAlignment="1">
      <alignment horizontal="center" vertical="center" wrapText="1"/>
    </xf>
    <xf numFmtId="0" fontId="23" fillId="7" borderId="39" xfId="0" applyFont="1" applyFill="1" applyBorder="1" applyAlignment="1">
      <alignment horizontal="center" vertical="center" wrapText="1"/>
    </xf>
    <xf numFmtId="0" fontId="23" fillId="7" borderId="37" xfId="0" applyFont="1" applyFill="1" applyBorder="1" applyAlignment="1">
      <alignment horizontal="center" vertical="center" wrapText="1"/>
    </xf>
    <xf numFmtId="0" fontId="23" fillId="7" borderId="60" xfId="0" applyFont="1" applyFill="1" applyBorder="1" applyAlignment="1">
      <alignment horizontal="center" vertical="center" wrapText="1"/>
    </xf>
    <xf numFmtId="0" fontId="23" fillId="5" borderId="50" xfId="0" applyFont="1" applyFill="1" applyBorder="1" applyAlignment="1">
      <alignment horizontal="center" vertical="center" wrapText="1"/>
    </xf>
    <xf numFmtId="0" fontId="23" fillId="5" borderId="51" xfId="0" applyFont="1" applyFill="1" applyBorder="1" applyAlignment="1">
      <alignment horizontal="center" vertical="center" wrapText="1"/>
    </xf>
    <xf numFmtId="0" fontId="23" fillId="5" borderId="52" xfId="0" applyFont="1" applyFill="1" applyBorder="1" applyAlignment="1">
      <alignment horizontal="center" vertical="center" wrapText="1"/>
    </xf>
    <xf numFmtId="0" fontId="23" fillId="5" borderId="71" xfId="0" applyFont="1" applyFill="1" applyBorder="1" applyAlignment="1">
      <alignment horizontal="center" vertical="center" wrapText="1"/>
    </xf>
    <xf numFmtId="0" fontId="23" fillId="8" borderId="74" xfId="0" applyFont="1" applyFill="1" applyBorder="1" applyAlignment="1">
      <alignment horizontal="center" vertical="center" wrapText="1"/>
    </xf>
    <xf numFmtId="0" fontId="23" fillId="8" borderId="38" xfId="0" applyFont="1" applyFill="1" applyBorder="1" applyAlignment="1">
      <alignment horizontal="center" vertical="center" wrapText="1"/>
    </xf>
    <xf numFmtId="0" fontId="23" fillId="8" borderId="39" xfId="0" applyFont="1" applyFill="1" applyBorder="1" applyAlignment="1">
      <alignment horizontal="center" vertical="center" wrapText="1"/>
    </xf>
    <xf numFmtId="0" fontId="23" fillId="8" borderId="37" xfId="0" applyFont="1" applyFill="1" applyBorder="1" applyAlignment="1">
      <alignment horizontal="center" vertical="center" wrapText="1"/>
    </xf>
    <xf numFmtId="0" fontId="23" fillId="8" borderId="60" xfId="0" applyFont="1" applyFill="1" applyBorder="1" applyAlignment="1">
      <alignment horizontal="center"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60" xfId="0" applyFont="1" applyFill="1" applyBorder="1" applyAlignment="1">
      <alignment horizontal="center" vertical="center" wrapText="1"/>
    </xf>
    <xf numFmtId="0" fontId="23" fillId="5" borderId="70"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69" xfId="0" applyFont="1" applyFill="1" applyBorder="1" applyAlignment="1">
      <alignment horizontal="center" vertical="center" wrapText="1"/>
    </xf>
    <xf numFmtId="0" fontId="12" fillId="0" borderId="53" xfId="0" applyFont="1" applyBorder="1" applyAlignment="1">
      <alignment horizontal="center" vertical="center"/>
    </xf>
    <xf numFmtId="0" fontId="12" fillId="0" borderId="58" xfId="0" applyFont="1" applyBorder="1" applyAlignment="1">
      <alignment horizontal="center" vertical="center"/>
    </xf>
    <xf numFmtId="0" fontId="14" fillId="9" borderId="54" xfId="0" applyFont="1" applyFill="1" applyBorder="1" applyAlignment="1">
      <alignment horizontal="center" vertical="center" wrapText="1"/>
    </xf>
    <xf numFmtId="0" fontId="14" fillId="9" borderId="40" xfId="0" applyFont="1" applyFill="1" applyBorder="1" applyAlignment="1">
      <alignment horizontal="center" vertical="center" wrapText="1"/>
    </xf>
    <xf numFmtId="0" fontId="11" fillId="6" borderId="55" xfId="0" applyFont="1" applyFill="1" applyBorder="1" applyAlignment="1">
      <alignment horizontal="center" vertical="center"/>
    </xf>
    <xf numFmtId="0" fontId="11" fillId="6" borderId="56" xfId="0" applyFont="1" applyFill="1" applyBorder="1" applyAlignment="1">
      <alignment horizontal="center" vertical="center"/>
    </xf>
    <xf numFmtId="0" fontId="11" fillId="6" borderId="57" xfId="0" applyFont="1" applyFill="1" applyBorder="1" applyAlignment="1">
      <alignment horizontal="center" vertical="center"/>
    </xf>
    <xf numFmtId="0" fontId="13" fillId="6" borderId="3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1" fillId="5" borderId="67" xfId="0" applyFont="1" applyFill="1" applyBorder="1" applyAlignment="1">
      <alignment horizontal="center" vertical="center"/>
    </xf>
    <xf numFmtId="0" fontId="11" fillId="5" borderId="56" xfId="0" applyFont="1" applyFill="1" applyBorder="1" applyAlignment="1">
      <alignment horizontal="center" vertical="center"/>
    </xf>
    <xf numFmtId="0" fontId="11" fillId="5" borderId="57" xfId="0" applyFont="1" applyFill="1" applyBorder="1" applyAlignment="1">
      <alignment horizontal="center" vertical="center"/>
    </xf>
    <xf numFmtId="0" fontId="11" fillId="5" borderId="68" xfId="0" applyFont="1" applyFill="1" applyBorder="1" applyAlignment="1">
      <alignment horizontal="center" vertical="center" wrapText="1"/>
    </xf>
    <xf numFmtId="0" fontId="11" fillId="7" borderId="56" xfId="0" applyFont="1" applyFill="1" applyBorder="1" applyAlignment="1">
      <alignment horizontal="center" vertical="center"/>
    </xf>
    <xf numFmtId="0" fontId="11" fillId="7" borderId="57" xfId="0" applyFont="1" applyFill="1" applyBorder="1" applyAlignment="1">
      <alignment horizontal="center" vertical="center"/>
    </xf>
    <xf numFmtId="0" fontId="11" fillId="7" borderId="39" xfId="0" applyFont="1" applyFill="1" applyBorder="1" applyAlignment="1">
      <alignment horizontal="center" vertical="center" wrapText="1"/>
    </xf>
    <xf numFmtId="0" fontId="11" fillId="7" borderId="36" xfId="0" applyFont="1" applyFill="1" applyBorder="1" applyAlignment="1">
      <alignment horizontal="center" vertical="center" wrapText="1"/>
    </xf>
    <xf numFmtId="0" fontId="11" fillId="7" borderId="59" xfId="0" applyFont="1" applyFill="1" applyBorder="1" applyAlignment="1">
      <alignment horizontal="center" vertical="center" wrapText="1"/>
    </xf>
    <xf numFmtId="0" fontId="11" fillId="8" borderId="61" xfId="0" applyFont="1" applyFill="1" applyBorder="1" applyAlignment="1">
      <alignment horizontal="center" vertical="center" wrapText="1"/>
    </xf>
    <xf numFmtId="0" fontId="11" fillId="8" borderId="36" xfId="0" applyFont="1" applyFill="1" applyBorder="1" applyAlignment="1">
      <alignment horizontal="center" vertical="center" wrapText="1"/>
    </xf>
    <xf numFmtId="0" fontId="11" fillId="8" borderId="59" xfId="0" applyFont="1" applyFill="1" applyBorder="1" applyAlignment="1">
      <alignment horizontal="center" vertical="center" wrapText="1"/>
    </xf>
    <xf numFmtId="0" fontId="11" fillId="8" borderId="67" xfId="0" applyFont="1" applyFill="1" applyBorder="1" applyAlignment="1">
      <alignment horizontal="center" vertical="center"/>
    </xf>
    <xf numFmtId="0" fontId="11" fillId="8" borderId="56" xfId="0" applyFont="1" applyFill="1" applyBorder="1" applyAlignment="1">
      <alignment horizontal="center" vertical="center"/>
    </xf>
    <xf numFmtId="0" fontId="11" fillId="8" borderId="57" xfId="0" applyFont="1" applyFill="1" applyBorder="1" applyAlignment="1">
      <alignment horizontal="center" vertical="center"/>
    </xf>
    <xf numFmtId="0" fontId="13" fillId="5" borderId="68" xfId="0" applyFont="1" applyFill="1" applyBorder="1" applyAlignment="1">
      <alignment horizontal="center" vertical="center" wrapText="1"/>
    </xf>
    <xf numFmtId="0" fontId="13" fillId="5" borderId="42" xfId="0" applyFont="1" applyFill="1" applyBorder="1" applyAlignment="1">
      <alignment horizontal="center" vertical="center" wrapText="1"/>
    </xf>
    <xf numFmtId="0" fontId="13" fillId="5" borderId="41" xfId="0" applyFont="1" applyFill="1" applyBorder="1" applyAlignment="1">
      <alignment horizontal="center" vertical="center" wrapText="1"/>
    </xf>
    <xf numFmtId="0" fontId="13" fillId="5" borderId="69" xfId="0" applyFont="1" applyFill="1" applyBorder="1" applyAlignment="1">
      <alignment horizontal="center" vertical="center" wrapText="1"/>
    </xf>
    <xf numFmtId="0" fontId="5" fillId="0" borderId="44" xfId="0" applyFont="1" applyBorder="1" applyAlignment="1">
      <alignment horizontal="center" vertical="center"/>
    </xf>
    <xf numFmtId="0" fontId="13" fillId="6" borderId="55" xfId="0" applyFont="1" applyFill="1" applyBorder="1" applyAlignment="1">
      <alignment horizontal="center" vertical="center"/>
    </xf>
    <xf numFmtId="0" fontId="13" fillId="6" borderId="56" xfId="0" applyFont="1" applyFill="1" applyBorder="1" applyAlignment="1">
      <alignment horizontal="center" vertical="center"/>
    </xf>
    <xf numFmtId="0" fontId="13" fillId="6" borderId="57" xfId="0" applyFont="1" applyFill="1" applyBorder="1" applyAlignment="1">
      <alignment horizontal="center" vertical="center"/>
    </xf>
    <xf numFmtId="0" fontId="13" fillId="5" borderId="67" xfId="0" applyFont="1" applyFill="1" applyBorder="1" applyAlignment="1">
      <alignment horizontal="center" vertical="center"/>
    </xf>
    <xf numFmtId="0" fontId="13" fillId="5" borderId="56" xfId="0" applyFont="1" applyFill="1" applyBorder="1" applyAlignment="1">
      <alignment horizontal="center" vertical="center"/>
    </xf>
    <xf numFmtId="0" fontId="13" fillId="5" borderId="57" xfId="0" applyFont="1" applyFill="1" applyBorder="1" applyAlignment="1">
      <alignment horizontal="center" vertical="center"/>
    </xf>
    <xf numFmtId="0" fontId="17" fillId="0" borderId="33" xfId="0" applyFont="1" applyBorder="1" applyAlignment="1">
      <alignment horizontal="center" vertical="center" wrapText="1"/>
    </xf>
    <xf numFmtId="0" fontId="17" fillId="0" borderId="35"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17" fillId="0" borderId="34" xfId="0" applyFont="1" applyBorder="1" applyAlignment="1">
      <alignment horizontal="center" vertical="center" wrapText="1"/>
    </xf>
    <xf numFmtId="0" fontId="28" fillId="0" borderId="21" xfId="1" applyFont="1" applyBorder="1" applyAlignment="1">
      <alignment horizontal="center" vertical="center"/>
    </xf>
    <xf numFmtId="0" fontId="30" fillId="0" borderId="21" xfId="1" applyFont="1" applyBorder="1" applyAlignment="1">
      <alignment horizontal="center" vertical="center"/>
    </xf>
    <xf numFmtId="0" fontId="28" fillId="0" borderId="21" xfId="1" applyFont="1" applyBorder="1" applyAlignment="1">
      <alignment horizontal="left" vertical="center" wrapText="1"/>
    </xf>
    <xf numFmtId="0" fontId="30" fillId="9" borderId="22" xfId="1" applyFont="1" applyFill="1" applyBorder="1" applyAlignment="1">
      <alignment horizontal="left" vertical="center" wrapText="1"/>
    </xf>
    <xf numFmtId="0" fontId="30" fillId="9" borderId="23" xfId="1" applyFont="1" applyFill="1" applyBorder="1" applyAlignment="1">
      <alignment horizontal="left" vertical="center" wrapText="1"/>
    </xf>
    <xf numFmtId="0" fontId="30" fillId="9" borderId="24" xfId="1" applyFont="1" applyFill="1" applyBorder="1" applyAlignment="1">
      <alignment horizontal="left" vertical="center" wrapText="1"/>
    </xf>
    <xf numFmtId="0" fontId="30" fillId="0" borderId="22" xfId="1" applyFont="1" applyBorder="1" applyAlignment="1">
      <alignment horizontal="center" vertical="center"/>
    </xf>
    <xf numFmtId="0" fontId="30" fillId="0" borderId="24" xfId="1" applyFont="1" applyBorder="1" applyAlignment="1">
      <alignment horizontal="center" vertical="center"/>
    </xf>
    <xf numFmtId="0" fontId="30" fillId="0" borderId="26" xfId="1" applyFont="1" applyBorder="1" applyAlignment="1">
      <alignment horizontal="center" vertical="center"/>
    </xf>
    <xf numFmtId="0" fontId="30" fillId="0" borderId="28" xfId="1" applyFont="1" applyBorder="1" applyAlignment="1">
      <alignment horizontal="center" vertical="center"/>
    </xf>
    <xf numFmtId="0" fontId="30" fillId="0" borderId="30" xfId="1" applyFont="1" applyBorder="1" applyAlignment="1">
      <alignment horizontal="center" vertical="center"/>
    </xf>
    <xf numFmtId="0" fontId="30" fillId="0" borderId="32" xfId="1" applyFont="1" applyBorder="1" applyAlignment="1">
      <alignment horizontal="center" vertical="center"/>
    </xf>
    <xf numFmtId="0" fontId="30" fillId="0" borderId="34" xfId="1" applyFont="1" applyBorder="1" applyAlignment="1">
      <alignment horizontal="center" vertical="center"/>
    </xf>
    <xf numFmtId="0" fontId="30" fillId="0" borderId="25" xfId="1" applyFont="1" applyBorder="1" applyAlignment="1">
      <alignment horizontal="center" vertical="center"/>
    </xf>
    <xf numFmtId="0" fontId="30" fillId="0" borderId="29" xfId="1" applyFont="1" applyBorder="1" applyAlignment="1">
      <alignment horizontal="center" vertical="center"/>
    </xf>
    <xf numFmtId="0" fontId="30" fillId="0" borderId="33" xfId="1" applyFont="1" applyBorder="1" applyAlignment="1">
      <alignment horizontal="center" vertical="center"/>
    </xf>
    <xf numFmtId="0" fontId="30" fillId="0" borderId="35" xfId="1" applyFont="1" applyBorder="1" applyAlignment="1">
      <alignment horizontal="center" vertical="center"/>
    </xf>
    <xf numFmtId="0" fontId="28" fillId="0" borderId="34" xfId="1" applyFont="1" applyBorder="1" applyAlignment="1">
      <alignment horizontal="left" vertical="center" wrapText="1"/>
    </xf>
    <xf numFmtId="0" fontId="28" fillId="0" borderId="35" xfId="1" applyFont="1" applyBorder="1" applyAlignment="1">
      <alignment horizontal="left" vertical="center" wrapText="1"/>
    </xf>
    <xf numFmtId="0" fontId="30" fillId="9" borderId="22" xfId="1" applyFont="1" applyFill="1" applyBorder="1" applyAlignment="1">
      <alignment horizontal="center" vertical="center" wrapText="1"/>
    </xf>
    <xf numFmtId="0" fontId="30" fillId="9" borderId="23" xfId="1" applyFont="1" applyFill="1" applyBorder="1" applyAlignment="1">
      <alignment horizontal="center" vertical="center" wrapText="1"/>
    </xf>
    <xf numFmtId="0" fontId="30" fillId="9" borderId="24" xfId="1" applyFont="1" applyFill="1" applyBorder="1" applyAlignment="1">
      <alignment horizontal="center" vertical="center" wrapText="1"/>
    </xf>
    <xf numFmtId="0" fontId="30" fillId="9" borderId="22" xfId="1" applyFont="1" applyFill="1" applyBorder="1" applyAlignment="1">
      <alignment horizontal="center" vertical="center"/>
    </xf>
    <xf numFmtId="0" fontId="30" fillId="9" borderId="23" xfId="1" applyFont="1" applyFill="1" applyBorder="1" applyAlignment="1">
      <alignment horizontal="center" vertical="center"/>
    </xf>
    <xf numFmtId="0" fontId="30" fillId="9" borderId="24" xfId="1" applyFont="1" applyFill="1" applyBorder="1" applyAlignment="1">
      <alignment horizontal="center" vertical="center"/>
    </xf>
    <xf numFmtId="0" fontId="30" fillId="9" borderId="25" xfId="1" applyFont="1" applyFill="1" applyBorder="1" applyAlignment="1">
      <alignment horizontal="center" vertical="center" wrapText="1"/>
    </xf>
    <xf numFmtId="0" fontId="30" fillId="9" borderId="0" xfId="1" applyFont="1" applyFill="1" applyBorder="1" applyAlignment="1">
      <alignment horizontal="center" vertical="center" wrapText="1"/>
    </xf>
    <xf numFmtId="0" fontId="30" fillId="9" borderId="29" xfId="1" applyFont="1" applyFill="1" applyBorder="1" applyAlignment="1">
      <alignment horizontal="center" vertical="center" wrapText="1"/>
    </xf>
    <xf numFmtId="0" fontId="28" fillId="0" borderId="22" xfId="1" applyFont="1" applyBorder="1" applyAlignment="1">
      <alignment horizontal="left" vertical="center" wrapText="1"/>
    </xf>
    <xf numFmtId="0" fontId="28" fillId="0" borderId="23" xfId="1" applyFont="1" applyBorder="1" applyAlignment="1">
      <alignment horizontal="left" vertical="center" wrapText="1"/>
    </xf>
    <xf numFmtId="0" fontId="28" fillId="0" borderId="24" xfId="1" applyFont="1" applyBorder="1" applyAlignment="1">
      <alignment horizontal="left" vertical="center" wrapText="1"/>
    </xf>
    <xf numFmtId="0" fontId="30" fillId="10" borderId="21" xfId="1" applyFont="1" applyFill="1" applyBorder="1" applyAlignment="1">
      <alignment horizontal="left" vertical="center" wrapText="1"/>
    </xf>
    <xf numFmtId="0" fontId="30" fillId="10" borderId="21" xfId="0" applyFont="1" applyFill="1" applyBorder="1" applyAlignment="1">
      <alignment horizontal="left" vertical="center" wrapText="1"/>
    </xf>
    <xf numFmtId="0" fontId="30" fillId="10" borderId="21" xfId="1" applyFont="1" applyFill="1" applyBorder="1" applyAlignment="1">
      <alignment horizontal="left" vertical="top" wrapText="1"/>
    </xf>
    <xf numFmtId="0" fontId="33" fillId="0" borderId="26" xfId="1" applyFont="1" applyBorder="1" applyAlignment="1">
      <alignment horizontal="left" vertical="center" wrapText="1"/>
    </xf>
    <xf numFmtId="0" fontId="33" fillId="0" borderId="27" xfId="1" applyFont="1" applyBorder="1" applyAlignment="1">
      <alignment horizontal="left" vertical="center" wrapText="1"/>
    </xf>
    <xf numFmtId="0" fontId="33" fillId="0" borderId="28" xfId="1" applyFont="1" applyBorder="1" applyAlignment="1">
      <alignment horizontal="left" vertical="center" wrapText="1"/>
    </xf>
    <xf numFmtId="0" fontId="33" fillId="0" borderId="25" xfId="1" applyFont="1" applyBorder="1" applyAlignment="1">
      <alignment horizontal="left" vertical="center" wrapText="1"/>
    </xf>
    <xf numFmtId="0" fontId="33" fillId="0" borderId="0" xfId="1" applyFont="1" applyAlignment="1">
      <alignment horizontal="left" vertical="center" wrapText="1"/>
    </xf>
    <xf numFmtId="0" fontId="33" fillId="0" borderId="29" xfId="1" applyFont="1" applyBorder="1" applyAlignment="1">
      <alignment horizontal="left" vertical="center" wrapText="1"/>
    </xf>
    <xf numFmtId="0" fontId="33" fillId="0" borderId="30" xfId="1" applyFont="1" applyBorder="1" applyAlignment="1">
      <alignment horizontal="left" vertical="center" wrapText="1"/>
    </xf>
    <xf numFmtId="0" fontId="33" fillId="0" borderId="31" xfId="1" applyFont="1" applyBorder="1" applyAlignment="1">
      <alignment horizontal="left" vertical="center" wrapText="1"/>
    </xf>
    <xf numFmtId="0" fontId="33" fillId="0" borderId="32" xfId="1" applyFont="1" applyBorder="1" applyAlignment="1">
      <alignment horizontal="left" vertical="center" wrapText="1"/>
    </xf>
    <xf numFmtId="0" fontId="33" fillId="0" borderId="22" xfId="1" applyFont="1" applyBorder="1" applyAlignment="1">
      <alignment horizontal="left" vertical="center" wrapText="1"/>
    </xf>
    <xf numFmtId="0" fontId="33" fillId="0" borderId="23" xfId="1" applyFont="1" applyBorder="1" applyAlignment="1">
      <alignment horizontal="left" vertical="center" wrapText="1"/>
    </xf>
    <xf numFmtId="0" fontId="33" fillId="0" borderId="24" xfId="1" applyFont="1" applyBorder="1" applyAlignment="1">
      <alignment horizontal="left" vertical="center" wrapText="1"/>
    </xf>
    <xf numFmtId="0" fontId="28" fillId="0" borderId="22" xfId="1" applyFont="1" applyBorder="1" applyAlignment="1">
      <alignment horizontal="center" vertical="center"/>
    </xf>
    <xf numFmtId="0" fontId="28" fillId="0" borderId="23" xfId="1" applyFont="1" applyBorder="1" applyAlignment="1">
      <alignment horizontal="center" vertical="center"/>
    </xf>
    <xf numFmtId="0" fontId="28" fillId="0" borderId="24" xfId="1" applyFont="1" applyBorder="1" applyAlignment="1">
      <alignment horizontal="center" vertical="center"/>
    </xf>
    <xf numFmtId="0" fontId="30" fillId="9" borderId="21" xfId="1" applyFont="1" applyFill="1" applyBorder="1" applyAlignment="1">
      <alignment horizontal="left" vertical="center" wrapText="1"/>
    </xf>
    <xf numFmtId="0" fontId="30" fillId="9" borderId="30" xfId="1" applyFont="1" applyFill="1" applyBorder="1" applyAlignment="1">
      <alignment horizontal="left" vertical="center" wrapText="1"/>
    </xf>
    <xf numFmtId="0" fontId="30" fillId="9" borderId="31" xfId="1" applyFont="1" applyFill="1" applyBorder="1" applyAlignment="1">
      <alignment horizontal="left" vertical="center" wrapText="1"/>
    </xf>
    <xf numFmtId="0" fontId="30" fillId="9" borderId="32" xfId="1" applyFont="1" applyFill="1" applyBorder="1" applyAlignment="1">
      <alignment horizontal="left" vertical="center" wrapText="1"/>
    </xf>
    <xf numFmtId="0" fontId="30" fillId="0" borderId="31" xfId="1" applyFont="1" applyBorder="1" applyAlignment="1">
      <alignment horizontal="left" vertical="center" wrapText="1"/>
    </xf>
    <xf numFmtId="0" fontId="26" fillId="0" borderId="0" xfId="1" applyFont="1" applyAlignment="1">
      <alignment horizontal="center" vertical="center"/>
    </xf>
    <xf numFmtId="0" fontId="28" fillId="0" borderId="26" xfId="1" applyFont="1" applyBorder="1" applyAlignment="1">
      <alignment horizontal="left" vertical="center" wrapText="1"/>
    </xf>
    <xf numFmtId="0" fontId="28" fillId="0" borderId="27" xfId="1" applyFont="1" applyBorder="1" applyAlignment="1">
      <alignment horizontal="left" vertical="center" wrapText="1"/>
    </xf>
    <xf numFmtId="0" fontId="28" fillId="0" borderId="28" xfId="1" applyFont="1" applyBorder="1" applyAlignment="1">
      <alignment horizontal="left" vertical="center" wrapText="1"/>
    </xf>
    <xf numFmtId="0" fontId="28" fillId="0" borderId="0" xfId="1" applyFont="1" applyAlignment="1">
      <alignment horizontal="center" vertical="center"/>
    </xf>
    <xf numFmtId="0" fontId="30" fillId="0" borderId="0" xfId="1" applyFont="1" applyAlignment="1">
      <alignment horizontal="center" vertical="center"/>
    </xf>
    <xf numFmtId="0" fontId="30" fillId="9" borderId="25" xfId="1" applyFont="1" applyFill="1" applyBorder="1" applyAlignment="1">
      <alignment horizontal="left" vertical="center" wrapText="1"/>
    </xf>
    <xf numFmtId="0" fontId="30" fillId="9" borderId="0" xfId="1" applyFont="1" applyFill="1" applyBorder="1" applyAlignment="1">
      <alignment horizontal="left" vertical="center" wrapText="1"/>
    </xf>
    <xf numFmtId="0" fontId="30" fillId="9" borderId="29" xfId="1" applyFont="1" applyFill="1" applyBorder="1" applyAlignment="1">
      <alignment horizontal="left" vertical="center" wrapText="1"/>
    </xf>
    <xf numFmtId="1" fontId="30" fillId="9" borderId="22" xfId="1" applyNumberFormat="1" applyFont="1" applyFill="1" applyBorder="1" applyAlignment="1">
      <alignment horizontal="left" vertical="center" wrapText="1"/>
    </xf>
    <xf numFmtId="0" fontId="30" fillId="9" borderId="26" xfId="1" applyFont="1" applyFill="1" applyBorder="1" applyAlignment="1">
      <alignment horizontal="left" vertical="center" wrapText="1"/>
    </xf>
    <xf numFmtId="0" fontId="30" fillId="9" borderId="27" xfId="1" applyFont="1" applyFill="1" applyBorder="1" applyAlignment="1">
      <alignment horizontal="left" vertical="center" wrapText="1"/>
    </xf>
    <xf numFmtId="0" fontId="30" fillId="9" borderId="28" xfId="1" applyFont="1" applyFill="1" applyBorder="1" applyAlignment="1">
      <alignment horizontal="left"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Spin" dx="22" fmlaLink="'RAPOR '!$N$2" max="50" min="1" page="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104775</xdr:colOff>
          <xdr:row>0</xdr:row>
          <xdr:rowOff>257175</xdr:rowOff>
        </xdr:from>
        <xdr:to>
          <xdr:col>14</xdr:col>
          <xdr:colOff>485775</xdr:colOff>
          <xdr:row>2</xdr:row>
          <xdr:rowOff>200025</xdr:rowOff>
        </xdr:to>
        <xdr:sp macro="" textlink="">
          <xdr:nvSpPr>
            <xdr:cNvPr id="16385" name="Spinner 1" hidden="1">
              <a:extLst>
                <a:ext uri="{63B3BB69-23CF-44E3-9099-C40C66FF867C}">
                  <a14:compatExt spid="_x0000_s16385"/>
                </a:ext>
                <a:ext uri="{FF2B5EF4-FFF2-40B4-BE49-F238E27FC236}">
                  <a16:creationId xmlns:a16="http://schemas.microsoft.com/office/drawing/2014/main" xmlns="" id="{00000000-0008-0000-0A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2.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sheetPr>
  <dimension ref="A1:F63"/>
  <sheetViews>
    <sheetView view="pageBreakPreview" topLeftCell="A4" zoomScale="99" zoomScaleNormal="100" zoomScaleSheetLayoutView="99" workbookViewId="0">
      <selection activeCell="B17" sqref="B17:F45"/>
    </sheetView>
  </sheetViews>
  <sheetFormatPr defaultRowHeight="15" x14ac:dyDescent="0.25"/>
  <cols>
    <col min="1" max="1" width="4" customWidth="1"/>
    <col min="2" max="2" width="7.85546875" customWidth="1"/>
    <col min="3" max="3" width="16.28515625" customWidth="1"/>
    <col min="4" max="4" width="2.42578125" customWidth="1"/>
    <col min="5" max="5" width="49" bestFit="1" customWidth="1"/>
    <col min="6" max="6" width="8.140625" customWidth="1"/>
  </cols>
  <sheetData>
    <row r="1" spans="1:6" x14ac:dyDescent="0.25">
      <c r="A1" s="179" t="s">
        <v>13</v>
      </c>
      <c r="B1" s="179"/>
      <c r="C1" s="179"/>
      <c r="D1" s="179"/>
      <c r="E1" s="179"/>
      <c r="F1" s="179"/>
    </row>
    <row r="2" spans="1:6" x14ac:dyDescent="0.25">
      <c r="A2" s="18"/>
      <c r="B2" s="18"/>
      <c r="C2" s="18"/>
      <c r="D2" s="18"/>
      <c r="E2" s="18"/>
      <c r="F2" s="18"/>
    </row>
    <row r="3" spans="1:6" x14ac:dyDescent="0.25">
      <c r="A3" s="18" t="s">
        <v>1</v>
      </c>
      <c r="B3" s="18"/>
      <c r="C3" s="18"/>
      <c r="D3" s="18" t="s">
        <v>10</v>
      </c>
      <c r="E3" s="18" t="s">
        <v>221</v>
      </c>
      <c r="F3" s="18"/>
    </row>
    <row r="4" spans="1:6" x14ac:dyDescent="0.25">
      <c r="A4" s="18" t="s">
        <v>2</v>
      </c>
      <c r="B4" s="18"/>
      <c r="C4" s="18"/>
      <c r="D4" s="18" t="s">
        <v>10</v>
      </c>
      <c r="E4" s="32" t="s">
        <v>222</v>
      </c>
      <c r="F4" s="18"/>
    </row>
    <row r="5" spans="1:6" x14ac:dyDescent="0.25">
      <c r="A5" s="18" t="s">
        <v>14</v>
      </c>
      <c r="B5" s="18"/>
      <c r="C5" s="18"/>
      <c r="D5" s="18" t="s">
        <v>10</v>
      </c>
      <c r="E5" s="18" t="s">
        <v>15</v>
      </c>
      <c r="F5" s="18"/>
    </row>
    <row r="6" spans="1:6" x14ac:dyDescent="0.25">
      <c r="A6" s="18" t="s">
        <v>3</v>
      </c>
      <c r="B6" s="18"/>
      <c r="C6" s="18"/>
      <c r="D6" s="18" t="s">
        <v>10</v>
      </c>
      <c r="E6" s="18" t="s">
        <v>11</v>
      </c>
      <c r="F6" s="18"/>
    </row>
    <row r="7" spans="1:6" x14ac:dyDescent="0.25">
      <c r="A7" s="18" t="s">
        <v>4</v>
      </c>
      <c r="B7" s="18"/>
      <c r="C7" s="18"/>
      <c r="D7" s="18" t="s">
        <v>10</v>
      </c>
      <c r="E7" s="18" t="s">
        <v>12</v>
      </c>
      <c r="F7" s="18"/>
    </row>
    <row r="8" spans="1:6" x14ac:dyDescent="0.25">
      <c r="A8" s="18" t="s">
        <v>16</v>
      </c>
      <c r="B8" s="18"/>
      <c r="C8" s="18"/>
      <c r="D8" s="18" t="s">
        <v>10</v>
      </c>
      <c r="E8" s="18" t="s">
        <v>230</v>
      </c>
      <c r="F8" s="18"/>
    </row>
    <row r="9" spans="1:6" x14ac:dyDescent="0.25">
      <c r="A9" s="18"/>
      <c r="B9" s="18"/>
      <c r="C9" s="18"/>
      <c r="D9" s="18"/>
      <c r="E9" s="18"/>
      <c r="F9" s="18"/>
    </row>
    <row r="10" spans="1:6" x14ac:dyDescent="0.25">
      <c r="A10" s="179" t="s">
        <v>0</v>
      </c>
      <c r="B10" s="179"/>
      <c r="C10" s="179"/>
      <c r="D10" s="179"/>
      <c r="E10" s="179"/>
      <c r="F10" s="179"/>
    </row>
    <row r="11" spans="1:6" ht="15.75" thickBot="1" x14ac:dyDescent="0.3">
      <c r="A11" s="19"/>
      <c r="B11" s="19"/>
      <c r="C11" s="19"/>
      <c r="D11" s="19"/>
      <c r="E11" s="19"/>
      <c r="F11" s="19"/>
    </row>
    <row r="12" spans="1:6" ht="15.75" thickBot="1" x14ac:dyDescent="0.3">
      <c r="A12" s="180" t="s">
        <v>7</v>
      </c>
      <c r="B12" s="182" t="s">
        <v>8</v>
      </c>
      <c r="C12" s="175" t="s">
        <v>5</v>
      </c>
      <c r="D12" s="176"/>
      <c r="E12" s="182" t="s">
        <v>6</v>
      </c>
      <c r="F12" s="184" t="s">
        <v>9</v>
      </c>
    </row>
    <row r="13" spans="1:6" ht="15.75" thickBot="1" x14ac:dyDescent="0.3">
      <c r="A13" s="181"/>
      <c r="B13" s="183"/>
      <c r="C13" s="177"/>
      <c r="D13" s="178"/>
      <c r="E13" s="183"/>
      <c r="F13" s="185"/>
    </row>
    <row r="14" spans="1:6" ht="15.75" thickTop="1" x14ac:dyDescent="0.25">
      <c r="A14" s="1">
        <v>1</v>
      </c>
      <c r="B14" s="2">
        <v>1578</v>
      </c>
      <c r="C14" s="3" t="s">
        <v>215</v>
      </c>
      <c r="D14" s="3"/>
      <c r="E14" s="64" t="s">
        <v>216</v>
      </c>
      <c r="F14" s="5" t="s">
        <v>208</v>
      </c>
    </row>
    <row r="15" spans="1:6" x14ac:dyDescent="0.25">
      <c r="A15" s="6">
        <v>2</v>
      </c>
      <c r="B15" s="7">
        <v>1581</v>
      </c>
      <c r="C15" s="8" t="s">
        <v>217</v>
      </c>
      <c r="D15" s="8"/>
      <c r="E15" s="9" t="s">
        <v>218</v>
      </c>
      <c r="F15" s="10" t="s">
        <v>208</v>
      </c>
    </row>
    <row r="16" spans="1:6" x14ac:dyDescent="0.25">
      <c r="A16" s="6">
        <v>3</v>
      </c>
      <c r="B16" s="7">
        <v>1586</v>
      </c>
      <c r="C16" s="8" t="s">
        <v>219</v>
      </c>
      <c r="D16" s="8"/>
      <c r="E16" s="11" t="s">
        <v>220</v>
      </c>
      <c r="F16" s="10" t="s">
        <v>209</v>
      </c>
    </row>
    <row r="17" spans="1:6" x14ac:dyDescent="0.25">
      <c r="A17" s="6">
        <v>4</v>
      </c>
      <c r="B17" s="7"/>
      <c r="C17" s="8"/>
      <c r="D17" s="8"/>
      <c r="E17" s="11"/>
      <c r="F17" s="10"/>
    </row>
    <row r="18" spans="1:6" x14ac:dyDescent="0.25">
      <c r="A18" s="6">
        <v>5</v>
      </c>
      <c r="B18" s="7"/>
      <c r="C18" s="8"/>
      <c r="D18" s="8"/>
      <c r="E18" s="11"/>
      <c r="F18" s="10"/>
    </row>
    <row r="19" spans="1:6" x14ac:dyDescent="0.25">
      <c r="A19" s="6">
        <v>6</v>
      </c>
      <c r="B19" s="7"/>
      <c r="C19" s="8"/>
      <c r="D19" s="8"/>
      <c r="E19" s="11"/>
      <c r="F19" s="10"/>
    </row>
    <row r="20" spans="1:6" x14ac:dyDescent="0.25">
      <c r="A20" s="6">
        <v>7</v>
      </c>
      <c r="B20" s="7"/>
      <c r="C20" s="8"/>
      <c r="D20" s="8"/>
      <c r="E20" s="11"/>
      <c r="F20" s="10"/>
    </row>
    <row r="21" spans="1:6" x14ac:dyDescent="0.25">
      <c r="A21" s="6">
        <v>8</v>
      </c>
      <c r="B21" s="7"/>
      <c r="C21" s="8"/>
      <c r="D21" s="8"/>
      <c r="E21" s="11"/>
      <c r="F21" s="10"/>
    </row>
    <row r="22" spans="1:6" x14ac:dyDescent="0.25">
      <c r="A22" s="6">
        <v>9</v>
      </c>
      <c r="B22" s="7"/>
      <c r="C22" s="8"/>
      <c r="D22" s="8"/>
      <c r="E22" s="11"/>
      <c r="F22" s="10"/>
    </row>
    <row r="23" spans="1:6" x14ac:dyDescent="0.25">
      <c r="A23" s="6">
        <v>10</v>
      </c>
      <c r="B23" s="7"/>
      <c r="C23" s="8"/>
      <c r="D23" s="8"/>
      <c r="E23" s="11"/>
      <c r="F23" s="10"/>
    </row>
    <row r="24" spans="1:6" x14ac:dyDescent="0.25">
      <c r="A24" s="6">
        <v>11</v>
      </c>
      <c r="B24" s="7"/>
      <c r="C24" s="8"/>
      <c r="D24" s="8"/>
      <c r="E24" s="11"/>
      <c r="F24" s="10"/>
    </row>
    <row r="25" spans="1:6" x14ac:dyDescent="0.25">
      <c r="A25" s="6">
        <v>12</v>
      </c>
      <c r="B25" s="7"/>
      <c r="C25" s="8"/>
      <c r="D25" s="8"/>
      <c r="E25" s="11"/>
      <c r="F25" s="10"/>
    </row>
    <row r="26" spans="1:6" x14ac:dyDescent="0.25">
      <c r="A26" s="6">
        <v>13</v>
      </c>
      <c r="B26" s="7"/>
      <c r="C26" s="8"/>
      <c r="D26" s="8"/>
      <c r="E26" s="11"/>
      <c r="F26" s="10"/>
    </row>
    <row r="27" spans="1:6" x14ac:dyDescent="0.25">
      <c r="A27" s="6">
        <v>14</v>
      </c>
      <c r="B27" s="7"/>
      <c r="C27" s="8"/>
      <c r="D27" s="8"/>
      <c r="E27" s="11"/>
      <c r="F27" s="10"/>
    </row>
    <row r="28" spans="1:6" x14ac:dyDescent="0.25">
      <c r="A28" s="6">
        <v>15</v>
      </c>
      <c r="B28" s="7"/>
      <c r="C28" s="8"/>
      <c r="D28" s="8"/>
      <c r="E28" s="11"/>
      <c r="F28" s="10"/>
    </row>
    <row r="29" spans="1:6" x14ac:dyDescent="0.25">
      <c r="A29" s="6">
        <v>16</v>
      </c>
      <c r="B29" s="7"/>
      <c r="C29" s="8"/>
      <c r="D29" s="8"/>
      <c r="E29" s="11"/>
      <c r="F29" s="10"/>
    </row>
    <row r="30" spans="1:6" x14ac:dyDescent="0.25">
      <c r="A30" s="6">
        <v>17</v>
      </c>
      <c r="B30" s="7"/>
      <c r="C30" s="8"/>
      <c r="D30" s="8"/>
      <c r="E30" s="11"/>
      <c r="F30" s="10"/>
    </row>
    <row r="31" spans="1:6" x14ac:dyDescent="0.25">
      <c r="A31" s="6">
        <v>18</v>
      </c>
      <c r="B31" s="7"/>
      <c r="C31" s="8"/>
      <c r="D31" s="8"/>
      <c r="E31" s="11"/>
      <c r="F31" s="10"/>
    </row>
    <row r="32" spans="1:6" x14ac:dyDescent="0.25">
      <c r="A32" s="6">
        <v>19</v>
      </c>
      <c r="B32" s="7"/>
      <c r="C32" s="8"/>
      <c r="D32" s="8"/>
      <c r="E32" s="11"/>
      <c r="F32" s="10"/>
    </row>
    <row r="33" spans="1:6" x14ac:dyDescent="0.25">
      <c r="A33" s="6">
        <v>20</v>
      </c>
      <c r="B33" s="7"/>
      <c r="C33" s="8"/>
      <c r="D33" s="8"/>
      <c r="E33" s="11"/>
      <c r="F33" s="10"/>
    </row>
    <row r="34" spans="1:6" x14ac:dyDescent="0.25">
      <c r="A34" s="6">
        <v>21</v>
      </c>
      <c r="B34" s="7"/>
      <c r="C34" s="8"/>
      <c r="D34" s="8"/>
      <c r="E34" s="11"/>
      <c r="F34" s="10"/>
    </row>
    <row r="35" spans="1:6" x14ac:dyDescent="0.25">
      <c r="A35" s="6">
        <v>22</v>
      </c>
      <c r="B35" s="7"/>
      <c r="C35" s="8"/>
      <c r="D35" s="8"/>
      <c r="E35" s="11"/>
      <c r="F35" s="10"/>
    </row>
    <row r="36" spans="1:6" x14ac:dyDescent="0.25">
      <c r="A36" s="6">
        <v>23</v>
      </c>
      <c r="B36" s="7"/>
      <c r="C36" s="8"/>
      <c r="D36" s="8"/>
      <c r="E36" s="11"/>
      <c r="F36" s="10"/>
    </row>
    <row r="37" spans="1:6" x14ac:dyDescent="0.25">
      <c r="A37" s="6">
        <v>24</v>
      </c>
      <c r="B37" s="7"/>
      <c r="C37" s="8"/>
      <c r="D37" s="8"/>
      <c r="E37" s="11"/>
      <c r="F37" s="10"/>
    </row>
    <row r="38" spans="1:6" x14ac:dyDescent="0.25">
      <c r="A38" s="6">
        <v>25</v>
      </c>
      <c r="B38" s="7"/>
      <c r="C38" s="8"/>
      <c r="D38" s="8"/>
      <c r="E38" s="11"/>
      <c r="F38" s="10"/>
    </row>
    <row r="39" spans="1:6" x14ac:dyDescent="0.25">
      <c r="A39" s="6">
        <v>26</v>
      </c>
      <c r="B39" s="7"/>
      <c r="C39" s="8"/>
      <c r="D39" s="8"/>
      <c r="E39" s="11"/>
      <c r="F39" s="10"/>
    </row>
    <row r="40" spans="1:6" x14ac:dyDescent="0.25">
      <c r="A40" s="6">
        <v>27</v>
      </c>
      <c r="B40" s="7"/>
      <c r="C40" s="8"/>
      <c r="D40" s="8"/>
      <c r="E40" s="11"/>
      <c r="F40" s="10"/>
    </row>
    <row r="41" spans="1:6" x14ac:dyDescent="0.25">
      <c r="A41" s="6">
        <v>28</v>
      </c>
      <c r="B41" s="7"/>
      <c r="C41" s="8"/>
      <c r="D41" s="8"/>
      <c r="E41" s="11"/>
      <c r="F41" s="10"/>
    </row>
    <row r="42" spans="1:6" x14ac:dyDescent="0.25">
      <c r="A42" s="6">
        <v>29</v>
      </c>
      <c r="B42" s="7"/>
      <c r="C42" s="8"/>
      <c r="D42" s="8"/>
      <c r="E42" s="11"/>
      <c r="F42" s="10"/>
    </row>
    <row r="43" spans="1:6" x14ac:dyDescent="0.25">
      <c r="A43" s="6">
        <v>30</v>
      </c>
      <c r="B43" s="7"/>
      <c r="C43" s="8"/>
      <c r="D43" s="8"/>
      <c r="E43" s="11"/>
      <c r="F43" s="10"/>
    </row>
    <row r="44" spans="1:6" x14ac:dyDescent="0.25">
      <c r="A44" s="6">
        <v>31</v>
      </c>
      <c r="B44" s="7"/>
      <c r="C44" s="8"/>
      <c r="D44" s="8"/>
      <c r="E44" s="11"/>
      <c r="F44" s="10"/>
    </row>
    <row r="45" spans="1:6" x14ac:dyDescent="0.25">
      <c r="A45" s="6">
        <v>32</v>
      </c>
      <c r="B45" s="7"/>
      <c r="C45" s="8"/>
      <c r="D45" s="8"/>
      <c r="E45" s="11"/>
      <c r="F45" s="10"/>
    </row>
    <row r="46" spans="1:6" x14ac:dyDescent="0.25">
      <c r="A46" s="6">
        <v>33</v>
      </c>
      <c r="B46" s="7"/>
      <c r="C46" s="8"/>
      <c r="D46" s="8"/>
      <c r="E46" s="11"/>
      <c r="F46" s="10"/>
    </row>
    <row r="47" spans="1:6" x14ac:dyDescent="0.25">
      <c r="A47" s="6">
        <v>34</v>
      </c>
      <c r="B47" s="7"/>
      <c r="C47" s="8"/>
      <c r="D47" s="8"/>
      <c r="E47" s="11"/>
      <c r="F47" s="10"/>
    </row>
    <row r="48" spans="1:6" x14ac:dyDescent="0.25">
      <c r="A48" s="6"/>
      <c r="B48" s="7"/>
      <c r="C48" s="8"/>
      <c r="D48" s="8"/>
      <c r="E48" s="11"/>
      <c r="F48" s="10"/>
    </row>
    <row r="49" spans="1:6" x14ac:dyDescent="0.25">
      <c r="A49" s="6"/>
      <c r="B49" s="7"/>
      <c r="C49" s="8"/>
      <c r="D49" s="8"/>
      <c r="E49" s="11"/>
      <c r="F49" s="10"/>
    </row>
    <row r="50" spans="1:6" x14ac:dyDescent="0.25">
      <c r="A50" s="6"/>
      <c r="B50" s="7"/>
      <c r="C50" s="8"/>
      <c r="D50" s="8"/>
      <c r="E50" s="11"/>
      <c r="F50" s="10"/>
    </row>
    <row r="51" spans="1:6" x14ac:dyDescent="0.25">
      <c r="A51" s="6"/>
      <c r="B51" s="7"/>
      <c r="C51" s="8"/>
      <c r="D51" s="8"/>
      <c r="E51" s="11"/>
      <c r="F51" s="10"/>
    </row>
    <row r="52" spans="1:6" x14ac:dyDescent="0.25">
      <c r="A52" s="6"/>
      <c r="B52" s="7"/>
      <c r="C52" s="8"/>
      <c r="D52" s="8"/>
      <c r="E52" s="11"/>
      <c r="F52" s="10"/>
    </row>
    <row r="53" spans="1:6" x14ac:dyDescent="0.25">
      <c r="A53" s="6"/>
      <c r="B53" s="7"/>
      <c r="C53" s="8"/>
      <c r="D53" s="8"/>
      <c r="E53" s="11"/>
      <c r="F53" s="10"/>
    </row>
    <row r="54" spans="1:6" x14ac:dyDescent="0.25">
      <c r="A54" s="6"/>
      <c r="B54" s="7"/>
      <c r="C54" s="8"/>
      <c r="D54" s="8"/>
      <c r="E54" s="11"/>
      <c r="F54" s="10"/>
    </row>
    <row r="55" spans="1:6" x14ac:dyDescent="0.25">
      <c r="A55" s="6"/>
      <c r="B55" s="7"/>
      <c r="C55" s="8"/>
      <c r="D55" s="8"/>
      <c r="E55" s="11"/>
      <c r="F55" s="10"/>
    </row>
    <row r="56" spans="1:6" x14ac:dyDescent="0.25">
      <c r="A56" s="6"/>
      <c r="B56" s="7"/>
      <c r="C56" s="8"/>
      <c r="D56" s="8"/>
      <c r="E56" s="11"/>
      <c r="F56" s="10"/>
    </row>
    <row r="57" spans="1:6" x14ac:dyDescent="0.25">
      <c r="A57" s="6"/>
      <c r="B57" s="7"/>
      <c r="C57" s="8"/>
      <c r="D57" s="8"/>
      <c r="E57" s="11"/>
      <c r="F57" s="10"/>
    </row>
    <row r="58" spans="1:6" x14ac:dyDescent="0.25">
      <c r="A58" s="6"/>
      <c r="B58" s="7"/>
      <c r="C58" s="8"/>
      <c r="D58" s="8"/>
      <c r="E58" s="11"/>
      <c r="F58" s="10"/>
    </row>
    <row r="59" spans="1:6" x14ac:dyDescent="0.25">
      <c r="A59" s="6"/>
      <c r="B59" s="7"/>
      <c r="C59" s="8"/>
      <c r="D59" s="8"/>
      <c r="E59" s="11"/>
      <c r="F59" s="12"/>
    </row>
    <row r="60" spans="1:6" x14ac:dyDescent="0.25">
      <c r="A60" s="6"/>
      <c r="B60" s="7"/>
      <c r="C60" s="8"/>
      <c r="D60" s="8"/>
      <c r="E60" s="11"/>
      <c r="F60" s="12"/>
    </row>
    <row r="61" spans="1:6" x14ac:dyDescent="0.25">
      <c r="A61" s="6"/>
      <c r="B61" s="7"/>
      <c r="C61" s="8"/>
      <c r="D61" s="8"/>
      <c r="E61" s="11"/>
      <c r="F61" s="12"/>
    </row>
    <row r="62" spans="1:6" x14ac:dyDescent="0.25">
      <c r="A62" s="6"/>
      <c r="B62" s="7"/>
      <c r="C62" s="8"/>
      <c r="D62" s="8"/>
      <c r="E62" s="11"/>
      <c r="F62" s="12"/>
    </row>
    <row r="63" spans="1:6" ht="15.75" thickBot="1" x14ac:dyDescent="0.3">
      <c r="A63" s="13"/>
      <c r="B63" s="14"/>
      <c r="C63" s="15"/>
      <c r="D63" s="15"/>
      <c r="E63" s="16"/>
      <c r="F63" s="17"/>
    </row>
  </sheetData>
  <mergeCells count="7">
    <mergeCell ref="C12:D13"/>
    <mergeCell ref="A1:F1"/>
    <mergeCell ref="A10:F10"/>
    <mergeCell ref="A12:A13"/>
    <mergeCell ref="B12:B13"/>
    <mergeCell ref="E12:E13"/>
    <mergeCell ref="F12:F13"/>
  </mergeCells>
  <pageMargins left="0.19685039370078741" right="0.19685039370078741" top="0.39370078740157483" bottom="0.19685039370078741"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F58"/>
  <sheetViews>
    <sheetView view="pageBreakPreview" zoomScale="60" zoomScaleNormal="100" workbookViewId="0">
      <selection activeCell="B19" sqref="B19:F19"/>
    </sheetView>
  </sheetViews>
  <sheetFormatPr defaultColWidth="9.140625" defaultRowHeight="15.75" x14ac:dyDescent="0.25"/>
  <cols>
    <col min="1" max="1" width="37.7109375" style="58" customWidth="1"/>
    <col min="2" max="3" width="37.7109375" style="46" customWidth="1"/>
    <col min="4" max="5" width="35.140625" style="55" customWidth="1"/>
    <col min="6" max="6" width="9.140625" style="54"/>
    <col min="7" max="16384" width="9.140625" style="46"/>
  </cols>
  <sheetData>
    <row r="1" spans="1:6" ht="26.25" customHeight="1" x14ac:dyDescent="0.25">
      <c r="A1" s="57" t="s">
        <v>86</v>
      </c>
      <c r="B1" s="56" t="s">
        <v>32</v>
      </c>
      <c r="C1" s="56" t="s">
        <v>33</v>
      </c>
      <c r="D1" s="57" t="s">
        <v>107</v>
      </c>
      <c r="E1" s="57" t="s">
        <v>106</v>
      </c>
    </row>
    <row r="2" spans="1:6" ht="55.5" customHeight="1" x14ac:dyDescent="0.25">
      <c r="A2" s="246" t="s">
        <v>31</v>
      </c>
      <c r="B2" s="47" t="s">
        <v>34</v>
      </c>
      <c r="C2" s="47" t="s">
        <v>153</v>
      </c>
      <c r="D2" s="48" t="s">
        <v>167</v>
      </c>
      <c r="E2" s="55" t="s">
        <v>158</v>
      </c>
      <c r="F2" s="54">
        <v>1</v>
      </c>
    </row>
    <row r="3" spans="1:6" ht="55.5" customHeight="1" x14ac:dyDescent="0.25">
      <c r="A3" s="247"/>
      <c r="B3" s="47"/>
      <c r="C3" s="47" t="s">
        <v>154</v>
      </c>
      <c r="D3" s="61" t="s">
        <v>168</v>
      </c>
      <c r="E3" s="47" t="s">
        <v>108</v>
      </c>
      <c r="F3" s="54">
        <v>2</v>
      </c>
    </row>
    <row r="4" spans="1:6" ht="55.5" customHeight="1" x14ac:dyDescent="0.25">
      <c r="A4" s="247"/>
      <c r="B4" s="47"/>
      <c r="C4" s="47" t="s">
        <v>155</v>
      </c>
      <c r="D4" s="47" t="s">
        <v>169</v>
      </c>
      <c r="E4" s="47" t="s">
        <v>109</v>
      </c>
      <c r="F4" s="54">
        <v>3</v>
      </c>
    </row>
    <row r="5" spans="1:6" ht="55.5" customHeight="1" x14ac:dyDescent="0.25">
      <c r="A5" s="247"/>
      <c r="B5" s="47" t="s">
        <v>35</v>
      </c>
      <c r="C5" s="47" t="s">
        <v>156</v>
      </c>
      <c r="D5" s="47" t="s">
        <v>170</v>
      </c>
      <c r="E5" s="47" t="s">
        <v>110</v>
      </c>
      <c r="F5" s="54">
        <v>4</v>
      </c>
    </row>
    <row r="6" spans="1:6" ht="55.5" customHeight="1" x14ac:dyDescent="0.25">
      <c r="A6" s="247"/>
      <c r="B6" s="47"/>
      <c r="C6" s="47" t="s">
        <v>157</v>
      </c>
      <c r="D6" s="47" t="s">
        <v>171</v>
      </c>
      <c r="E6" s="47" t="s">
        <v>111</v>
      </c>
      <c r="F6" s="54">
        <v>5</v>
      </c>
    </row>
    <row r="7" spans="1:6" ht="55.5" customHeight="1" x14ac:dyDescent="0.25">
      <c r="A7" s="247"/>
      <c r="B7" s="47" t="s">
        <v>36</v>
      </c>
      <c r="C7" s="47" t="s">
        <v>37</v>
      </c>
      <c r="D7" s="47" t="s">
        <v>172</v>
      </c>
      <c r="E7" s="47" t="s">
        <v>112</v>
      </c>
      <c r="F7" s="54">
        <v>6</v>
      </c>
    </row>
    <row r="8" spans="1:6" ht="55.5" customHeight="1" x14ac:dyDescent="0.25">
      <c r="A8" s="247"/>
      <c r="B8" s="47"/>
      <c r="C8" s="47" t="s">
        <v>38</v>
      </c>
      <c r="D8" s="47" t="s">
        <v>173</v>
      </c>
      <c r="E8" s="47" t="s">
        <v>113</v>
      </c>
      <c r="F8" s="54">
        <v>7</v>
      </c>
    </row>
    <row r="9" spans="1:6" ht="55.5" customHeight="1" x14ac:dyDescent="0.25">
      <c r="A9" s="247"/>
      <c r="B9" s="47" t="s">
        <v>39</v>
      </c>
      <c r="C9" s="47" t="s">
        <v>40</v>
      </c>
      <c r="D9" s="47" t="s">
        <v>174</v>
      </c>
      <c r="E9" s="47" t="s">
        <v>114</v>
      </c>
      <c r="F9" s="54">
        <v>8</v>
      </c>
    </row>
    <row r="10" spans="1:6" ht="55.5" customHeight="1" x14ac:dyDescent="0.25">
      <c r="A10" s="247"/>
      <c r="B10" s="47"/>
      <c r="C10" s="47" t="s">
        <v>41</v>
      </c>
      <c r="D10" s="47" t="s">
        <v>175</v>
      </c>
      <c r="E10" s="47" t="s">
        <v>115</v>
      </c>
      <c r="F10" s="54">
        <v>9</v>
      </c>
    </row>
    <row r="11" spans="1:6" ht="55.5" customHeight="1" x14ac:dyDescent="0.25">
      <c r="A11" s="248"/>
      <c r="B11" s="47" t="s">
        <v>42</v>
      </c>
      <c r="C11" s="47" t="s">
        <v>43</v>
      </c>
      <c r="D11" s="47" t="s">
        <v>176</v>
      </c>
      <c r="E11" s="47" t="s">
        <v>116</v>
      </c>
      <c r="F11" s="54">
        <v>10</v>
      </c>
    </row>
    <row r="12" spans="1:6" ht="55.5" customHeight="1" x14ac:dyDescent="0.25">
      <c r="A12" s="45"/>
      <c r="B12" s="50"/>
      <c r="C12" s="47"/>
      <c r="D12" s="47"/>
      <c r="E12" s="47"/>
    </row>
    <row r="13" spans="1:6" ht="55.5" customHeight="1" x14ac:dyDescent="0.25">
      <c r="A13" s="246" t="s">
        <v>30</v>
      </c>
      <c r="B13" s="244" t="s">
        <v>44</v>
      </c>
      <c r="C13" s="47" t="s">
        <v>45</v>
      </c>
      <c r="D13" s="47" t="s">
        <v>177</v>
      </c>
      <c r="E13" s="47" t="s">
        <v>117</v>
      </c>
    </row>
    <row r="14" spans="1:6" ht="55.5" customHeight="1" x14ac:dyDescent="0.25">
      <c r="A14" s="247"/>
      <c r="B14" s="249"/>
      <c r="C14" s="47" t="s">
        <v>46</v>
      </c>
      <c r="D14" s="47" t="s">
        <v>178</v>
      </c>
      <c r="E14" s="47" t="s">
        <v>118</v>
      </c>
    </row>
    <row r="15" spans="1:6" ht="55.5" customHeight="1" x14ac:dyDescent="0.25">
      <c r="A15" s="247"/>
      <c r="B15" s="245"/>
      <c r="C15" s="47" t="s">
        <v>47</v>
      </c>
      <c r="D15" s="47" t="s">
        <v>179</v>
      </c>
      <c r="E15" s="47" t="s">
        <v>119</v>
      </c>
    </row>
    <row r="16" spans="1:6" ht="55.5" customHeight="1" x14ac:dyDescent="0.25">
      <c r="A16" s="247"/>
      <c r="B16" s="244" t="s">
        <v>48</v>
      </c>
      <c r="C16" s="47" t="s">
        <v>49</v>
      </c>
      <c r="D16" s="47" t="s">
        <v>180</v>
      </c>
      <c r="E16" s="47" t="s">
        <v>120</v>
      </c>
    </row>
    <row r="17" spans="1:5" ht="55.5" customHeight="1" x14ac:dyDescent="0.25">
      <c r="A17" s="247"/>
      <c r="B17" s="245"/>
      <c r="C17" s="47" t="s">
        <v>50</v>
      </c>
      <c r="D17" s="47" t="s">
        <v>181</v>
      </c>
      <c r="E17" s="47" t="s">
        <v>121</v>
      </c>
    </row>
    <row r="18" spans="1:5" ht="55.5" customHeight="1" x14ac:dyDescent="0.25">
      <c r="A18" s="247"/>
      <c r="B18" s="244" t="s">
        <v>51</v>
      </c>
      <c r="C18" s="47" t="s">
        <v>52</v>
      </c>
      <c r="D18" s="47" t="s">
        <v>182</v>
      </c>
      <c r="E18" s="47" t="s">
        <v>122</v>
      </c>
    </row>
    <row r="19" spans="1:5" ht="55.5" customHeight="1" x14ac:dyDescent="0.25">
      <c r="A19" s="247"/>
      <c r="B19" s="249"/>
      <c r="C19" s="47" t="s">
        <v>53</v>
      </c>
      <c r="D19" s="47" t="s">
        <v>182</v>
      </c>
      <c r="E19" s="47" t="s">
        <v>123</v>
      </c>
    </row>
    <row r="20" spans="1:5" ht="55.5" customHeight="1" x14ac:dyDescent="0.25">
      <c r="A20" s="247"/>
      <c r="B20" s="245"/>
      <c r="C20" s="47" t="s">
        <v>54</v>
      </c>
      <c r="D20" s="47" t="s">
        <v>183</v>
      </c>
      <c r="E20" s="47" t="s">
        <v>124</v>
      </c>
    </row>
    <row r="21" spans="1:5" ht="55.5" customHeight="1" x14ac:dyDescent="0.25">
      <c r="A21" s="247"/>
      <c r="B21" s="47" t="s">
        <v>55</v>
      </c>
      <c r="C21" s="47" t="s">
        <v>56</v>
      </c>
      <c r="D21" s="47" t="s">
        <v>184</v>
      </c>
      <c r="E21" s="47" t="s">
        <v>125</v>
      </c>
    </row>
    <row r="22" spans="1:5" ht="55.5" customHeight="1" x14ac:dyDescent="0.25">
      <c r="A22" s="247"/>
      <c r="B22" s="50"/>
      <c r="C22" s="47" t="s">
        <v>57</v>
      </c>
      <c r="D22" s="47" t="s">
        <v>185</v>
      </c>
      <c r="E22" s="47" t="s">
        <v>126</v>
      </c>
    </row>
    <row r="23" spans="1:5" ht="55.5" customHeight="1" x14ac:dyDescent="0.25">
      <c r="A23" s="248"/>
      <c r="B23" s="51"/>
      <c r="C23" s="47" t="s">
        <v>58</v>
      </c>
      <c r="D23" s="47" t="s">
        <v>186</v>
      </c>
      <c r="E23" s="47" t="s">
        <v>127</v>
      </c>
    </row>
    <row r="24" spans="1:5" ht="55.5" customHeight="1" x14ac:dyDescent="0.25">
      <c r="A24" s="45"/>
      <c r="B24" s="53"/>
      <c r="C24" s="47"/>
      <c r="D24" s="47"/>
      <c r="E24" s="47"/>
    </row>
    <row r="25" spans="1:5" ht="55.5" customHeight="1" x14ac:dyDescent="0.25">
      <c r="A25" s="246" t="s">
        <v>29</v>
      </c>
      <c r="B25" s="244" t="s">
        <v>59</v>
      </c>
      <c r="C25" s="47" t="s">
        <v>60</v>
      </c>
      <c r="D25" s="47" t="s">
        <v>187</v>
      </c>
      <c r="E25" s="47" t="s">
        <v>128</v>
      </c>
    </row>
    <row r="26" spans="1:5" ht="55.5" customHeight="1" x14ac:dyDescent="0.25">
      <c r="A26" s="247"/>
      <c r="B26" s="249"/>
      <c r="C26" s="47" t="s">
        <v>61</v>
      </c>
      <c r="D26" s="47" t="s">
        <v>188</v>
      </c>
      <c r="E26" s="47" t="s">
        <v>129</v>
      </c>
    </row>
    <row r="27" spans="1:5" ht="55.5" customHeight="1" x14ac:dyDescent="0.25">
      <c r="A27" s="247"/>
      <c r="B27" s="249"/>
      <c r="C27" s="47" t="s">
        <v>62</v>
      </c>
      <c r="D27" s="47" t="s">
        <v>189</v>
      </c>
      <c r="E27" s="47" t="s">
        <v>130</v>
      </c>
    </row>
    <row r="28" spans="1:5" ht="55.5" customHeight="1" x14ac:dyDescent="0.25">
      <c r="A28" s="247"/>
      <c r="B28" s="245"/>
      <c r="C28" s="47" t="s">
        <v>63</v>
      </c>
      <c r="D28" s="47" t="s">
        <v>190</v>
      </c>
      <c r="E28" s="47" t="s">
        <v>131</v>
      </c>
    </row>
    <row r="29" spans="1:5" ht="55.5" customHeight="1" x14ac:dyDescent="0.25">
      <c r="A29" s="247"/>
      <c r="B29" s="244" t="s">
        <v>64</v>
      </c>
      <c r="C29" s="47" t="s">
        <v>65</v>
      </c>
      <c r="D29" s="47" t="s">
        <v>191</v>
      </c>
      <c r="E29" s="47" t="s">
        <v>132</v>
      </c>
    </row>
    <row r="30" spans="1:5" ht="55.5" customHeight="1" x14ac:dyDescent="0.25">
      <c r="A30" s="247"/>
      <c r="B30" s="245"/>
      <c r="C30" s="47" t="s">
        <v>66</v>
      </c>
      <c r="D30" s="47" t="s">
        <v>192</v>
      </c>
      <c r="E30" s="47" t="s">
        <v>133</v>
      </c>
    </row>
    <row r="31" spans="1:5" ht="55.5" customHeight="1" x14ac:dyDescent="0.25">
      <c r="A31" s="248"/>
      <c r="B31" s="47" t="s">
        <v>67</v>
      </c>
      <c r="C31" s="62" t="s">
        <v>105</v>
      </c>
      <c r="D31" s="47" t="s">
        <v>193</v>
      </c>
      <c r="E31" s="47" t="s">
        <v>134</v>
      </c>
    </row>
    <row r="32" spans="1:5" ht="55.5" customHeight="1" x14ac:dyDescent="0.25">
      <c r="A32" s="45"/>
      <c r="B32" s="50"/>
      <c r="C32" s="62"/>
      <c r="D32" s="47"/>
      <c r="E32" s="47"/>
    </row>
    <row r="33" spans="1:5" ht="55.5" customHeight="1" x14ac:dyDescent="0.25">
      <c r="A33" s="246" t="s">
        <v>26</v>
      </c>
      <c r="B33" s="244" t="s">
        <v>68</v>
      </c>
      <c r="C33" s="47" t="s">
        <v>69</v>
      </c>
      <c r="D33" s="47" t="s">
        <v>194</v>
      </c>
      <c r="E33" s="47" t="s">
        <v>135</v>
      </c>
    </row>
    <row r="34" spans="1:5" ht="55.5" customHeight="1" x14ac:dyDescent="0.25">
      <c r="A34" s="247"/>
      <c r="B34" s="245"/>
      <c r="C34" s="47" t="s">
        <v>70</v>
      </c>
      <c r="D34" s="47" t="s">
        <v>195</v>
      </c>
      <c r="E34" s="47" t="s">
        <v>136</v>
      </c>
    </row>
    <row r="35" spans="1:5" ht="55.5" customHeight="1" x14ac:dyDescent="0.25">
      <c r="A35" s="247"/>
      <c r="B35" s="244" t="s">
        <v>71</v>
      </c>
      <c r="C35" s="47" t="s">
        <v>72</v>
      </c>
      <c r="D35" s="47" t="s">
        <v>196</v>
      </c>
      <c r="E35" s="47" t="s">
        <v>137</v>
      </c>
    </row>
    <row r="36" spans="1:5" ht="55.5" customHeight="1" x14ac:dyDescent="0.25">
      <c r="A36" s="247"/>
      <c r="B36" s="249"/>
      <c r="C36" s="47" t="s">
        <v>73</v>
      </c>
      <c r="D36" s="47" t="s">
        <v>197</v>
      </c>
      <c r="E36" s="47" t="s">
        <v>138</v>
      </c>
    </row>
    <row r="37" spans="1:5" ht="55.5" customHeight="1" x14ac:dyDescent="0.25">
      <c r="A37" s="247"/>
      <c r="B37" s="249"/>
      <c r="C37" s="47" t="s">
        <v>74</v>
      </c>
      <c r="D37" s="47" t="s">
        <v>198</v>
      </c>
      <c r="E37" s="47" t="s">
        <v>139</v>
      </c>
    </row>
    <row r="38" spans="1:5" ht="55.5" customHeight="1" x14ac:dyDescent="0.25">
      <c r="A38" s="247"/>
      <c r="B38" s="249"/>
      <c r="C38" s="47" t="s">
        <v>75</v>
      </c>
      <c r="D38" s="47" t="s">
        <v>199</v>
      </c>
      <c r="E38" s="47" t="s">
        <v>140</v>
      </c>
    </row>
    <row r="39" spans="1:5" ht="55.5" customHeight="1" x14ac:dyDescent="0.25">
      <c r="A39" s="248"/>
      <c r="B39" s="245"/>
      <c r="C39" s="47" t="s">
        <v>76</v>
      </c>
      <c r="D39" s="47" t="s">
        <v>200</v>
      </c>
      <c r="E39" s="47" t="s">
        <v>141</v>
      </c>
    </row>
    <row r="40" spans="1:5" ht="55.5" customHeight="1" x14ac:dyDescent="0.25">
      <c r="A40" s="45"/>
      <c r="B40" s="49"/>
      <c r="C40" s="47"/>
      <c r="D40" s="47"/>
      <c r="E40" s="47"/>
    </row>
    <row r="41" spans="1:5" ht="55.5" customHeight="1" x14ac:dyDescent="0.25">
      <c r="A41" s="246" t="s">
        <v>27</v>
      </c>
      <c r="B41" s="244" t="s">
        <v>77</v>
      </c>
      <c r="C41" s="47" t="s">
        <v>78</v>
      </c>
      <c r="D41" s="47" t="s">
        <v>201</v>
      </c>
      <c r="E41" s="47" t="s">
        <v>142</v>
      </c>
    </row>
    <row r="42" spans="1:5" ht="55.5" customHeight="1" x14ac:dyDescent="0.25">
      <c r="A42" s="247"/>
      <c r="B42" s="245"/>
      <c r="C42" s="47" t="s">
        <v>79</v>
      </c>
      <c r="D42" s="47" t="s">
        <v>202</v>
      </c>
      <c r="E42" s="47" t="s">
        <v>143</v>
      </c>
    </row>
    <row r="43" spans="1:5" ht="55.5" customHeight="1" x14ac:dyDescent="0.25">
      <c r="A43" s="247"/>
      <c r="B43" s="47" t="s">
        <v>80</v>
      </c>
      <c r="C43" s="47" t="s">
        <v>81</v>
      </c>
      <c r="D43" s="47" t="s">
        <v>203</v>
      </c>
      <c r="E43" s="47" t="s">
        <v>144</v>
      </c>
    </row>
    <row r="44" spans="1:5" ht="55.5" customHeight="1" x14ac:dyDescent="0.25">
      <c r="A44" s="248"/>
      <c r="B44" s="47" t="s">
        <v>82</v>
      </c>
      <c r="C44" s="47" t="s">
        <v>83</v>
      </c>
      <c r="D44" s="47" t="s">
        <v>204</v>
      </c>
      <c r="E44" s="47" t="s">
        <v>145</v>
      </c>
    </row>
    <row r="45" spans="1:5" ht="55.5" customHeight="1" x14ac:dyDescent="0.25">
      <c r="A45" s="45"/>
      <c r="B45" s="47"/>
      <c r="C45" s="47"/>
      <c r="D45" s="47"/>
      <c r="E45" s="47"/>
    </row>
    <row r="46" spans="1:5" ht="55.5" customHeight="1" x14ac:dyDescent="0.25">
      <c r="A46" s="45" t="s">
        <v>28</v>
      </c>
      <c r="B46" s="47" t="s">
        <v>84</v>
      </c>
      <c r="C46" s="47" t="s">
        <v>103</v>
      </c>
      <c r="D46" s="47" t="s">
        <v>205</v>
      </c>
      <c r="E46" s="47" t="s">
        <v>146</v>
      </c>
    </row>
    <row r="47" spans="1:5" ht="55.5" customHeight="1" x14ac:dyDescent="0.25">
      <c r="A47" s="45"/>
      <c r="B47" s="52" t="s">
        <v>147</v>
      </c>
      <c r="C47" s="47" t="s">
        <v>148</v>
      </c>
      <c r="D47" s="47" t="s">
        <v>206</v>
      </c>
      <c r="E47" s="47" t="s">
        <v>149</v>
      </c>
    </row>
    <row r="48" spans="1:5" ht="60" x14ac:dyDescent="0.25">
      <c r="A48" s="45"/>
      <c r="B48" s="47" t="s">
        <v>85</v>
      </c>
      <c r="C48" s="47" t="s">
        <v>104</v>
      </c>
      <c r="D48" s="47" t="s">
        <v>207</v>
      </c>
      <c r="E48" s="47" t="s">
        <v>150</v>
      </c>
    </row>
    <row r="49" spans="1:2" x14ac:dyDescent="0.25">
      <c r="A49" s="58" t="s">
        <v>91</v>
      </c>
      <c r="B49" s="46" t="s">
        <v>90</v>
      </c>
    </row>
    <row r="50" spans="1:2" x14ac:dyDescent="0.25">
      <c r="A50" s="58" t="s">
        <v>92</v>
      </c>
      <c r="B50" s="46" t="s">
        <v>89</v>
      </c>
    </row>
    <row r="51" spans="1:2" x14ac:dyDescent="0.25">
      <c r="A51" s="58" t="s">
        <v>93</v>
      </c>
      <c r="B51" s="46" t="s">
        <v>88</v>
      </c>
    </row>
    <row r="52" spans="1:2" x14ac:dyDescent="0.25">
      <c r="A52" s="58">
        <v>-70</v>
      </c>
      <c r="B52" s="46" t="s">
        <v>87</v>
      </c>
    </row>
    <row r="55" spans="1:2" x14ac:dyDescent="0.25">
      <c r="A55" s="58">
        <v>90</v>
      </c>
      <c r="B55" s="46" t="str">
        <f>IF(A55&gt;=90,"Sangat Berkembang",IF(A55&gt;=80,"BSH",IF(A55&gt;=70,"MB","BB")))</f>
        <v>Sangat Berkembang</v>
      </c>
    </row>
    <row r="56" spans="1:2" x14ac:dyDescent="0.25">
      <c r="A56" s="58">
        <v>85</v>
      </c>
      <c r="B56" s="46" t="str">
        <f t="shared" ref="B56:B58" si="0">IF(A56&gt;=90,"Sangat Berkembang",IF(A56&gt;=80,"BSH",IF(A56&gt;=70,"MB","BB")))</f>
        <v>BSH</v>
      </c>
    </row>
    <row r="57" spans="1:2" x14ac:dyDescent="0.25">
      <c r="A57" s="58">
        <v>71</v>
      </c>
      <c r="B57" s="46" t="str">
        <f t="shared" si="0"/>
        <v>MB</v>
      </c>
    </row>
    <row r="58" spans="1:2" x14ac:dyDescent="0.25">
      <c r="A58" s="58">
        <v>69</v>
      </c>
      <c r="B58" s="46" t="str">
        <f t="shared" si="0"/>
        <v>BB</v>
      </c>
    </row>
  </sheetData>
  <mergeCells count="13">
    <mergeCell ref="B41:B42"/>
    <mergeCell ref="A2:A11"/>
    <mergeCell ref="A25:A31"/>
    <mergeCell ref="A33:A39"/>
    <mergeCell ref="A41:A44"/>
    <mergeCell ref="B18:B20"/>
    <mergeCell ref="B25:B28"/>
    <mergeCell ref="B29:B30"/>
    <mergeCell ref="B33:B34"/>
    <mergeCell ref="B35:B39"/>
    <mergeCell ref="B13:B15"/>
    <mergeCell ref="B16:B17"/>
    <mergeCell ref="A13:A23"/>
  </mergeCells>
  <dataValidations count="1">
    <dataValidation allowBlank="1" showInputMessage="1" showErrorMessage="1" prompt="1. Mengenal dan mencintai Tuhan Yang Maha Esa_x000a_2. Pemahaman Agama/kepercayaan_x000a_3. Pelaksanaan ritual ibadah" sqref="C6"/>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52"/>
  <sheetViews>
    <sheetView view="pageBreakPreview" zoomScale="60" zoomScaleNormal="100" workbookViewId="0">
      <selection activeCell="C3" sqref="C3:C4"/>
    </sheetView>
  </sheetViews>
  <sheetFormatPr defaultRowHeight="15" x14ac:dyDescent="0.25"/>
  <cols>
    <col min="1" max="1" width="4" customWidth="1"/>
    <col min="2" max="2" width="49" bestFit="1" customWidth="1"/>
    <col min="3" max="3" width="86.5703125" customWidth="1"/>
  </cols>
  <sheetData>
    <row r="1" spans="1:3" ht="15.75" thickBot="1" x14ac:dyDescent="0.3">
      <c r="A1" s="180" t="s">
        <v>7</v>
      </c>
      <c r="B1" s="182" t="s">
        <v>231</v>
      </c>
      <c r="C1" s="184" t="s">
        <v>166</v>
      </c>
    </row>
    <row r="2" spans="1:3" ht="15.75" thickBot="1" x14ac:dyDescent="0.3">
      <c r="A2" s="181"/>
      <c r="B2" s="183"/>
      <c r="C2" s="185"/>
    </row>
    <row r="3" spans="1:3" ht="16.5" thickTop="1" thickBot="1" x14ac:dyDescent="0.3">
      <c r="A3" s="1">
        <v>1</v>
      </c>
      <c r="B3" s="4" t="s">
        <v>100</v>
      </c>
      <c r="C3" s="5"/>
    </row>
    <row r="4" spans="1:3" ht="16.5" thickTop="1" thickBot="1" x14ac:dyDescent="0.3">
      <c r="A4" s="6">
        <v>2</v>
      </c>
      <c r="B4" s="4" t="s">
        <v>101</v>
      </c>
      <c r="C4" s="10"/>
    </row>
    <row r="5" spans="1:3" ht="16.5" thickTop="1" thickBot="1" x14ac:dyDescent="0.3">
      <c r="A5" s="6">
        <v>3</v>
      </c>
      <c r="B5" s="4" t="s">
        <v>232</v>
      </c>
      <c r="C5" s="10"/>
    </row>
    <row r="6" spans="1:3" ht="16.5" thickTop="1" thickBot="1" x14ac:dyDescent="0.3">
      <c r="A6" s="6">
        <v>4</v>
      </c>
      <c r="B6" s="4"/>
      <c r="C6" s="10"/>
    </row>
    <row r="7" spans="1:3" ht="16.5" thickTop="1" thickBot="1" x14ac:dyDescent="0.3">
      <c r="A7" s="6">
        <v>5</v>
      </c>
      <c r="B7" s="4"/>
      <c r="C7" s="10"/>
    </row>
    <row r="8" spans="1:3" ht="16.5" thickTop="1" thickBot="1" x14ac:dyDescent="0.3">
      <c r="A8" s="6">
        <v>6</v>
      </c>
      <c r="B8" s="4"/>
      <c r="C8" s="10"/>
    </row>
    <row r="9" spans="1:3" ht="16.5" thickTop="1" thickBot="1" x14ac:dyDescent="0.3">
      <c r="A9" s="6">
        <v>7</v>
      </c>
      <c r="B9" s="4"/>
      <c r="C9" s="10"/>
    </row>
    <row r="10" spans="1:3" ht="16.5" thickTop="1" thickBot="1" x14ac:dyDescent="0.3">
      <c r="A10" s="6">
        <v>8</v>
      </c>
      <c r="B10" s="4"/>
      <c r="C10" s="10"/>
    </row>
    <row r="11" spans="1:3" ht="16.5" thickTop="1" thickBot="1" x14ac:dyDescent="0.3">
      <c r="A11" s="6">
        <v>9</v>
      </c>
      <c r="B11" s="4"/>
      <c r="C11" s="10"/>
    </row>
    <row r="12" spans="1:3" ht="16.5" thickTop="1" thickBot="1" x14ac:dyDescent="0.3">
      <c r="A12" s="6">
        <v>10</v>
      </c>
      <c r="B12" s="4"/>
      <c r="C12" s="10"/>
    </row>
    <row r="13" spans="1:3" ht="16.5" thickTop="1" thickBot="1" x14ac:dyDescent="0.3">
      <c r="A13" s="6">
        <v>11</v>
      </c>
      <c r="B13" s="4"/>
      <c r="C13" s="10"/>
    </row>
    <row r="14" spans="1:3" ht="16.5" thickTop="1" thickBot="1" x14ac:dyDescent="0.3">
      <c r="A14" s="6">
        <v>12</v>
      </c>
      <c r="B14" s="4"/>
      <c r="C14" s="10"/>
    </row>
    <row r="15" spans="1:3" ht="16.5" thickTop="1" thickBot="1" x14ac:dyDescent="0.3">
      <c r="A15" s="6">
        <v>13</v>
      </c>
      <c r="B15" s="4"/>
      <c r="C15" s="10"/>
    </row>
    <row r="16" spans="1:3" ht="16.5" thickTop="1" thickBot="1" x14ac:dyDescent="0.3">
      <c r="A16" s="6">
        <v>14</v>
      </c>
      <c r="B16" s="4"/>
      <c r="C16" s="10"/>
    </row>
    <row r="17" spans="1:3" ht="16.5" thickTop="1" thickBot="1" x14ac:dyDescent="0.3">
      <c r="A17" s="6">
        <v>15</v>
      </c>
      <c r="B17" s="4"/>
      <c r="C17" s="10"/>
    </row>
    <row r="18" spans="1:3" ht="16.5" thickTop="1" thickBot="1" x14ac:dyDescent="0.3">
      <c r="A18" s="6">
        <v>16</v>
      </c>
      <c r="B18" s="4"/>
      <c r="C18" s="10"/>
    </row>
    <row r="19" spans="1:3" ht="16.5" thickTop="1" thickBot="1" x14ac:dyDescent="0.3">
      <c r="A19" s="6">
        <v>17</v>
      </c>
      <c r="B19" s="4"/>
      <c r="C19" s="10"/>
    </row>
    <row r="20" spans="1:3" ht="16.5" thickTop="1" thickBot="1" x14ac:dyDescent="0.3">
      <c r="A20" s="6">
        <v>18</v>
      </c>
      <c r="B20" s="4"/>
      <c r="C20" s="10"/>
    </row>
    <row r="21" spans="1:3" ht="16.5" thickTop="1" thickBot="1" x14ac:dyDescent="0.3">
      <c r="A21" s="6">
        <v>19</v>
      </c>
      <c r="B21" s="4"/>
      <c r="C21" s="10"/>
    </row>
    <row r="22" spans="1:3" ht="16.5" thickTop="1" thickBot="1" x14ac:dyDescent="0.3">
      <c r="A22" s="6">
        <v>20</v>
      </c>
      <c r="B22" s="4"/>
      <c r="C22" s="10"/>
    </row>
    <row r="23" spans="1:3" ht="16.5" thickTop="1" thickBot="1" x14ac:dyDescent="0.3">
      <c r="A23" s="6">
        <v>21</v>
      </c>
      <c r="B23" s="4"/>
      <c r="C23" s="10"/>
    </row>
    <row r="24" spans="1:3" ht="16.5" thickTop="1" thickBot="1" x14ac:dyDescent="0.3">
      <c r="A24" s="6">
        <v>22</v>
      </c>
      <c r="B24" s="4"/>
      <c r="C24" s="10"/>
    </row>
    <row r="25" spans="1:3" ht="16.5" thickTop="1" thickBot="1" x14ac:dyDescent="0.3">
      <c r="A25" s="6">
        <v>23</v>
      </c>
      <c r="B25" s="4"/>
      <c r="C25" s="10"/>
    </row>
    <row r="26" spans="1:3" ht="16.5" thickTop="1" thickBot="1" x14ac:dyDescent="0.3">
      <c r="A26" s="6">
        <v>24</v>
      </c>
      <c r="B26" s="4"/>
      <c r="C26" s="10"/>
    </row>
    <row r="27" spans="1:3" ht="16.5" thickTop="1" thickBot="1" x14ac:dyDescent="0.3">
      <c r="A27" s="6">
        <v>25</v>
      </c>
      <c r="B27" s="4"/>
      <c r="C27" s="10"/>
    </row>
    <row r="28" spans="1:3" ht="16.5" thickTop="1" thickBot="1" x14ac:dyDescent="0.3">
      <c r="A28" s="6">
        <v>26</v>
      </c>
      <c r="B28" s="4"/>
      <c r="C28" s="10"/>
    </row>
    <row r="29" spans="1:3" ht="16.5" thickTop="1" thickBot="1" x14ac:dyDescent="0.3">
      <c r="A29" s="6">
        <v>27</v>
      </c>
      <c r="B29" s="4"/>
      <c r="C29" s="10"/>
    </row>
    <row r="30" spans="1:3" ht="16.5" thickTop="1" thickBot="1" x14ac:dyDescent="0.3">
      <c r="A30" s="6">
        <v>28</v>
      </c>
      <c r="B30" s="4"/>
      <c r="C30" s="10"/>
    </row>
    <row r="31" spans="1:3" ht="16.5" thickTop="1" thickBot="1" x14ac:dyDescent="0.3">
      <c r="A31" s="6">
        <v>29</v>
      </c>
      <c r="B31" s="4"/>
      <c r="C31" s="10"/>
    </row>
    <row r="32" spans="1:3" ht="16.5" thickTop="1" thickBot="1" x14ac:dyDescent="0.3">
      <c r="A32" s="6">
        <v>30</v>
      </c>
      <c r="B32" s="4"/>
      <c r="C32" s="10"/>
    </row>
    <row r="33" spans="1:3" ht="16.5" thickTop="1" thickBot="1" x14ac:dyDescent="0.3">
      <c r="A33" s="6">
        <v>31</v>
      </c>
      <c r="B33" s="4"/>
      <c r="C33" s="10"/>
    </row>
    <row r="34" spans="1:3" ht="16.5" thickTop="1" thickBot="1" x14ac:dyDescent="0.3">
      <c r="A34" s="6">
        <v>32</v>
      </c>
      <c r="B34" s="4"/>
      <c r="C34" s="10"/>
    </row>
    <row r="35" spans="1:3" ht="16.5" thickTop="1" thickBot="1" x14ac:dyDescent="0.3">
      <c r="A35" s="6">
        <v>33</v>
      </c>
      <c r="B35" s="4"/>
      <c r="C35" s="10"/>
    </row>
    <row r="36" spans="1:3" ht="15.75" thickTop="1" x14ac:dyDescent="0.25">
      <c r="A36" s="6">
        <v>34</v>
      </c>
      <c r="B36" s="4"/>
      <c r="C36" s="10"/>
    </row>
    <row r="37" spans="1:3" x14ac:dyDescent="0.25">
      <c r="A37" s="6"/>
      <c r="B37" s="11"/>
      <c r="C37" s="10"/>
    </row>
    <row r="38" spans="1:3" x14ac:dyDescent="0.25">
      <c r="A38" s="6"/>
      <c r="B38" s="11"/>
      <c r="C38" s="10"/>
    </row>
    <row r="39" spans="1:3" x14ac:dyDescent="0.25">
      <c r="A39" s="6"/>
      <c r="B39" s="11"/>
      <c r="C39" s="10"/>
    </row>
    <row r="40" spans="1:3" x14ac:dyDescent="0.25">
      <c r="A40" s="6"/>
      <c r="B40" s="11"/>
      <c r="C40" s="10"/>
    </row>
    <row r="41" spans="1:3" x14ac:dyDescent="0.25">
      <c r="A41" s="6"/>
      <c r="B41" s="11"/>
      <c r="C41" s="10"/>
    </row>
    <row r="42" spans="1:3" x14ac:dyDescent="0.25">
      <c r="A42" s="6"/>
      <c r="B42" s="11"/>
      <c r="C42" s="10"/>
    </row>
    <row r="43" spans="1:3" x14ac:dyDescent="0.25">
      <c r="A43" s="6"/>
      <c r="B43" s="11"/>
      <c r="C43" s="10"/>
    </row>
    <row r="44" spans="1:3" x14ac:dyDescent="0.25">
      <c r="A44" s="6"/>
      <c r="B44" s="11"/>
      <c r="C44" s="10"/>
    </row>
    <row r="45" spans="1:3" x14ac:dyDescent="0.25">
      <c r="A45" s="6"/>
      <c r="B45" s="11"/>
      <c r="C45" s="10"/>
    </row>
    <row r="46" spans="1:3" x14ac:dyDescent="0.25">
      <c r="A46" s="6"/>
      <c r="B46" s="11"/>
      <c r="C46" s="10"/>
    </row>
    <row r="47" spans="1:3" x14ac:dyDescent="0.25">
      <c r="A47" s="6"/>
      <c r="B47" s="11"/>
      <c r="C47" s="10"/>
    </row>
    <row r="48" spans="1:3" x14ac:dyDescent="0.25">
      <c r="A48" s="6"/>
      <c r="B48" s="11"/>
      <c r="C48" s="12"/>
    </row>
    <row r="49" spans="1:3" x14ac:dyDescent="0.25">
      <c r="A49" s="6"/>
      <c r="B49" s="11"/>
      <c r="C49" s="12"/>
    </row>
    <row r="50" spans="1:3" x14ac:dyDescent="0.25">
      <c r="A50" s="6"/>
      <c r="B50" s="11"/>
      <c r="C50" s="12"/>
    </row>
    <row r="51" spans="1:3" x14ac:dyDescent="0.25">
      <c r="A51" s="6"/>
      <c r="B51" s="11"/>
      <c r="C51" s="12"/>
    </row>
    <row r="52" spans="1:3" ht="15.75" thickBot="1" x14ac:dyDescent="0.3">
      <c r="A52" s="13"/>
      <c r="B52" s="16"/>
      <c r="C52" s="17"/>
    </row>
  </sheetData>
  <sheetProtection algorithmName="SHA-512" hashValue="iV6O84dZnpNMHjgODacW7dAOiM8YSb9oea+FjckA5TbNqlgtXRVL9T1ae/TnlsPJd673041MkoLZCYkI4uwhNg==" saltValue="p5bLsWxz66c/X38P47RSSA==" spinCount="100000" sheet="1" objects="1" scenarios="1"/>
  <mergeCells count="3">
    <mergeCell ref="A1:A2"/>
    <mergeCell ref="B1:B2"/>
    <mergeCell ref="C1:C2"/>
  </mergeCells>
  <pageMargins left="0.19685039370078741" right="0.19685039370078741" top="0.39370078740157483" bottom="0.19685039370078741" header="0.31496062992125984" footer="0.31496062992125984"/>
  <pageSetup paperSize="9" scale="95"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U196"/>
  <sheetViews>
    <sheetView tabSelected="1" view="pageBreakPreview" zoomScale="70" zoomScaleNormal="80" zoomScaleSheetLayoutView="70" workbookViewId="0">
      <selection activeCell="B13" sqref="B13"/>
    </sheetView>
  </sheetViews>
  <sheetFormatPr defaultColWidth="9.140625" defaultRowHeight="14.25" x14ac:dyDescent="0.25"/>
  <cols>
    <col min="1" max="1" width="4.28515625" style="94" customWidth="1"/>
    <col min="2" max="2" width="16.7109375" style="95" customWidth="1"/>
    <col min="3" max="3" width="1.28515625" style="95" customWidth="1"/>
    <col min="4" max="6" width="16.7109375" style="95" customWidth="1"/>
    <col min="7" max="9" width="10.7109375" style="95" customWidth="1"/>
    <col min="10" max="10" width="1.7109375" style="95" customWidth="1"/>
    <col min="11" max="11" width="1.85546875" style="95" customWidth="1"/>
    <col min="12" max="12" width="11.7109375" style="95" customWidth="1"/>
    <col min="13" max="13" width="8.7109375" style="95" customWidth="1"/>
    <col min="14" max="14" width="9.140625" style="95"/>
    <col min="15" max="15" width="9.140625" style="96" customWidth="1"/>
    <col min="16" max="19" width="8.85546875" style="95" hidden="1" customWidth="1"/>
    <col min="20" max="16384" width="9.140625" style="95"/>
  </cols>
  <sheetData>
    <row r="1" spans="1:15" ht="9" customHeight="1" x14ac:dyDescent="0.25"/>
    <row r="2" spans="1:15" ht="22.5" x14ac:dyDescent="0.25">
      <c r="A2" s="304" t="s">
        <v>165</v>
      </c>
      <c r="B2" s="304"/>
      <c r="C2" s="304"/>
      <c r="D2" s="304"/>
      <c r="E2" s="304"/>
      <c r="F2" s="304"/>
      <c r="G2" s="304"/>
      <c r="H2" s="304"/>
      <c r="I2" s="304"/>
      <c r="J2" s="304"/>
      <c r="K2" s="304"/>
      <c r="L2" s="304"/>
      <c r="M2" s="166"/>
      <c r="N2" s="97">
        <v>1</v>
      </c>
    </row>
    <row r="3" spans="1:15" s="99" customFormat="1" ht="15.75" x14ac:dyDescent="0.25">
      <c r="A3" s="98"/>
      <c r="O3" s="100"/>
    </row>
    <row r="4" spans="1:15" s="99" customFormat="1" ht="21" customHeight="1" x14ac:dyDescent="0.25">
      <c r="B4" s="101" t="s">
        <v>18</v>
      </c>
      <c r="C4" s="102" t="s">
        <v>10</v>
      </c>
      <c r="D4" s="103" t="str">
        <f>VLOOKUP($N$2,'DATA SISWA'!$A$14:$F$63,5,1)</f>
        <v>ABID AQILA PRANAJA</v>
      </c>
      <c r="E4" s="103"/>
      <c r="F4" s="103"/>
      <c r="H4" s="101" t="s">
        <v>212</v>
      </c>
      <c r="J4" s="104" t="s">
        <v>10</v>
      </c>
      <c r="K4" s="104" t="str">
        <f>'DATA SISWA'!E3</f>
        <v>4C</v>
      </c>
      <c r="O4" s="100"/>
    </row>
    <row r="5" spans="1:15" s="99" customFormat="1" ht="21" customHeight="1" x14ac:dyDescent="0.25">
      <c r="B5" s="101" t="s">
        <v>19</v>
      </c>
      <c r="C5" s="102" t="s">
        <v>10</v>
      </c>
      <c r="D5" s="105">
        <f>VLOOKUP($N$2,'DATA SISWA'!$A$14:$F$63,2,1)</f>
        <v>1578</v>
      </c>
      <c r="E5" s="105"/>
      <c r="F5" s="105"/>
      <c r="H5" s="101" t="s">
        <v>213</v>
      </c>
      <c r="J5" s="104" t="s">
        <v>10</v>
      </c>
      <c r="K5" s="104" t="str">
        <f>'DATA SISWA'!E7</f>
        <v>2022/2023</v>
      </c>
      <c r="O5" s="100"/>
    </row>
    <row r="6" spans="1:15" s="99" customFormat="1" ht="15.75" x14ac:dyDescent="0.25">
      <c r="A6" s="98"/>
      <c r="O6" s="100"/>
    </row>
    <row r="7" spans="1:15" s="99" customFormat="1" ht="15.75" x14ac:dyDescent="0.25">
      <c r="A7" s="98"/>
      <c r="O7" s="100"/>
    </row>
    <row r="8" spans="1:15" s="99" customFormat="1" ht="41.25" customHeight="1" x14ac:dyDescent="0.25">
      <c r="A8" s="102"/>
      <c r="B8" s="104" t="s">
        <v>100</v>
      </c>
      <c r="C8" s="99" t="s">
        <v>10</v>
      </c>
      <c r="D8" s="104" t="s">
        <v>102</v>
      </c>
      <c r="O8" s="100"/>
    </row>
    <row r="9" spans="1:15" s="99" customFormat="1" ht="111" customHeight="1" x14ac:dyDescent="0.25">
      <c r="A9" s="102"/>
      <c r="B9" s="293">
        <f>'JUDUL PROJEK'!C3</f>
        <v>0</v>
      </c>
      <c r="C9" s="294"/>
      <c r="D9" s="294"/>
      <c r="E9" s="294"/>
      <c r="F9" s="294"/>
      <c r="G9" s="294"/>
      <c r="H9" s="294"/>
      <c r="I9" s="294"/>
      <c r="J9" s="294"/>
      <c r="K9" s="294"/>
      <c r="L9" s="295"/>
      <c r="M9" s="167"/>
      <c r="O9" s="100"/>
    </row>
    <row r="10" spans="1:15" s="99" customFormat="1" ht="15.75" x14ac:dyDescent="0.25">
      <c r="A10" s="102"/>
      <c r="O10" s="100"/>
    </row>
    <row r="11" spans="1:15" s="99" customFormat="1" ht="41.25" customHeight="1" x14ac:dyDescent="0.25">
      <c r="A11" s="102"/>
      <c r="B11" s="104" t="s">
        <v>101</v>
      </c>
      <c r="C11" s="99" t="s">
        <v>10</v>
      </c>
      <c r="D11" s="303" t="s">
        <v>151</v>
      </c>
      <c r="E11" s="303"/>
      <c r="F11" s="303"/>
      <c r="G11" s="303"/>
      <c r="H11" s="303"/>
      <c r="I11" s="303"/>
      <c r="J11" s="303"/>
      <c r="K11" s="303"/>
      <c r="L11" s="303"/>
      <c r="M11" s="168"/>
      <c r="O11" s="100"/>
    </row>
    <row r="12" spans="1:15" s="99" customFormat="1" ht="111" customHeight="1" x14ac:dyDescent="0.25">
      <c r="A12" s="102"/>
      <c r="B12" s="293">
        <f>'JUDUL PROJEK'!C4</f>
        <v>0</v>
      </c>
      <c r="C12" s="294"/>
      <c r="D12" s="294"/>
      <c r="E12" s="294"/>
      <c r="F12" s="294"/>
      <c r="G12" s="294"/>
      <c r="H12" s="294"/>
      <c r="I12" s="294"/>
      <c r="J12" s="294"/>
      <c r="K12" s="294"/>
      <c r="L12" s="295"/>
      <c r="M12" s="167"/>
      <c r="O12" s="100"/>
    </row>
    <row r="13" spans="1:15" s="99" customFormat="1" ht="15.75" x14ac:dyDescent="0.25">
      <c r="A13" s="102"/>
      <c r="O13" s="100"/>
    </row>
    <row r="14" spans="1:15" s="99" customFormat="1" ht="15.75" hidden="1" x14ac:dyDescent="0.25">
      <c r="A14" s="102"/>
      <c r="B14" s="104" t="s">
        <v>94</v>
      </c>
      <c r="O14" s="100"/>
    </row>
    <row r="15" spans="1:15" s="99" customFormat="1" ht="93" hidden="1" customHeight="1" x14ac:dyDescent="0.25">
      <c r="A15" s="102"/>
      <c r="B15" s="296" t="str">
        <f>'GOTONG ROYONG'!C2</f>
        <v xml:space="preserve">Projek pertama yang dilaksanakan di kelas 4 ini mengusung tema Bhinneka Tunggal Ika. Dimensi yang diangkat adalah Beriman, Bertaqwa kepada Tuhan YME dan Berakhlak Mulia, Mandiri, dan Gotong royong. Melalui aktivitas projek peserta didik belajar mengenali dirinya, menyadari keunikan dirinya dan orang lain, serta menunjukkan sikap toleransi terhadap perbedaan di sekitarnya. Mengikuti fieldtrip untuk meneladani perjuangan pahlawan dalam mempertahankan persatuan Indonesia dan mengenal beragam profesi. Menunjukkan sikap bersyukur dalam perbedaan dan mampu bergotong-royong dalam membuat kriya.  </v>
      </c>
      <c r="C15" s="297"/>
      <c r="D15" s="297"/>
      <c r="E15" s="297"/>
      <c r="F15" s="297"/>
      <c r="G15" s="297"/>
      <c r="H15" s="297"/>
      <c r="I15" s="297"/>
      <c r="J15" s="297"/>
      <c r="K15" s="297"/>
      <c r="L15" s="298"/>
      <c r="M15" s="159"/>
      <c r="O15" s="100"/>
    </row>
    <row r="16" spans="1:15" s="99" customFormat="1" ht="15.75" x14ac:dyDescent="0.25">
      <c r="A16" s="102"/>
      <c r="B16" s="104"/>
      <c r="C16" s="104"/>
      <c r="O16" s="100"/>
    </row>
    <row r="17" spans="1:21" s="99" customFormat="1" ht="52.5" customHeight="1" x14ac:dyDescent="0.25">
      <c r="A17" s="106">
        <v>1</v>
      </c>
      <c r="B17" s="299" t="str">
        <f>BERIMAN!B4</f>
        <v>BERIMAN, BERTAKWA KEPADA TUHAN YANG MAHA ESA, DAN BERAHLAK MULIA</v>
      </c>
      <c r="C17" s="299"/>
      <c r="D17" s="299"/>
      <c r="E17" s="299"/>
      <c r="F17" s="299"/>
      <c r="G17" s="107" t="s">
        <v>95</v>
      </c>
      <c r="H17" s="107" t="s">
        <v>97</v>
      </c>
      <c r="I17" s="136" t="s">
        <v>96</v>
      </c>
      <c r="J17" s="137"/>
      <c r="K17" s="136"/>
      <c r="L17" s="137" t="s">
        <v>152</v>
      </c>
      <c r="M17" s="169"/>
      <c r="N17" s="102"/>
      <c r="O17" s="100"/>
      <c r="P17" s="107" t="s">
        <v>95</v>
      </c>
      <c r="Q17" s="107" t="s">
        <v>97</v>
      </c>
      <c r="R17" s="107" t="s">
        <v>96</v>
      </c>
      <c r="S17" s="107" t="s">
        <v>152</v>
      </c>
    </row>
    <row r="18" spans="1:21" s="109" customFormat="1" ht="40.5" customHeight="1" x14ac:dyDescent="0.25">
      <c r="A18" s="148"/>
      <c r="B18" s="281" t="str">
        <f>BERIMAN!$C$5</f>
        <v>Mengenal dan Mencintai Tuhan Yang Maha Esa.</v>
      </c>
      <c r="C18" s="281"/>
      <c r="D18" s="281"/>
      <c r="E18" s="281"/>
      <c r="F18" s="281"/>
      <c r="G18" s="251" t="str">
        <f>IF(P18=1,"√","-")</f>
        <v>-</v>
      </c>
      <c r="H18" s="251" t="str">
        <f>IF(Q18=1,"√","-")</f>
        <v>-</v>
      </c>
      <c r="I18" s="256" t="str">
        <f>IF(R18=1,"√","-")</f>
        <v>-</v>
      </c>
      <c r="J18" s="171"/>
      <c r="K18" s="258" t="str">
        <f>IF(S18=1,"√","-")</f>
        <v>-</v>
      </c>
      <c r="L18" s="259"/>
      <c r="M18" s="146"/>
      <c r="O18" s="133"/>
      <c r="P18" s="250">
        <f>VLOOKUP($N$2,BERIMAN!$A$4:$AX$47,3,0)</f>
        <v>0</v>
      </c>
      <c r="Q18" s="250">
        <f>VLOOKUP($N$2,BERIMAN!$A$4:$AX$47,4,0)</f>
        <v>0</v>
      </c>
      <c r="R18" s="250">
        <f>VLOOKUP($N$2,BERIMAN!$A$4:$AX$47,5,0)</f>
        <v>0</v>
      </c>
      <c r="S18" s="250">
        <f>VLOOKUP($N$2,BERIMAN!$A$4:$AX$47,6,0)</f>
        <v>0</v>
      </c>
      <c r="U18" s="134"/>
    </row>
    <row r="19" spans="1:21" s="99" customFormat="1" ht="74.25" customHeight="1" x14ac:dyDescent="0.25">
      <c r="A19" s="150"/>
      <c r="B19" s="252" t="str">
        <f>VLOOKUP(B18,DESKRIPSI!C1:$E$48,3,0)</f>
        <v>Memahami sifat-sifat Tuhan utama lainnya dan mengaitkan sifat-sifat tersebut dengan konsep dirinya dan ciptaan-Nya.</v>
      </c>
      <c r="C19" s="252"/>
      <c r="D19" s="252"/>
      <c r="E19" s="252"/>
      <c r="F19" s="252"/>
      <c r="G19" s="251"/>
      <c r="H19" s="251"/>
      <c r="I19" s="256"/>
      <c r="J19" s="172"/>
      <c r="K19" s="260"/>
      <c r="L19" s="261"/>
      <c r="M19" s="146"/>
      <c r="N19" s="109"/>
      <c r="O19" s="100"/>
      <c r="P19" s="250"/>
      <c r="Q19" s="250"/>
      <c r="R19" s="250"/>
      <c r="S19" s="250"/>
      <c r="T19" s="111"/>
      <c r="U19" s="110"/>
    </row>
    <row r="20" spans="1:21" s="109" customFormat="1" ht="40.5" customHeight="1" x14ac:dyDescent="0.25">
      <c r="A20" s="160"/>
      <c r="B20" s="281" t="str">
        <f>BERIMAN!$G$5</f>
        <v>Pelaksanaan Ritual Ibadah.</v>
      </c>
      <c r="C20" s="281"/>
      <c r="D20" s="281"/>
      <c r="E20" s="281"/>
      <c r="F20" s="281"/>
      <c r="G20" s="251" t="str">
        <f t="shared" ref="G20" si="0">IF(P20=1,"√","-")</f>
        <v>-</v>
      </c>
      <c r="H20" s="251" t="str">
        <f t="shared" ref="H20" si="1">IF(Q20=1,"√","-")</f>
        <v>-</v>
      </c>
      <c r="I20" s="256" t="str">
        <f t="shared" ref="I20" si="2">IF(R20=1,"√","-")</f>
        <v>-</v>
      </c>
      <c r="J20" s="171"/>
      <c r="K20" s="258" t="str">
        <f>IF(S20=1,"√","-")</f>
        <v>-</v>
      </c>
      <c r="L20" s="259"/>
      <c r="M20" s="146"/>
      <c r="O20" s="133"/>
      <c r="P20" s="250">
        <f>VLOOKUP($N$2,BERIMAN!$A$4:$AX$47,7,0)</f>
        <v>0</v>
      </c>
      <c r="Q20" s="250">
        <f>VLOOKUP($N$2,BERIMAN!$A$4:$AX$47,8,0)</f>
        <v>0</v>
      </c>
      <c r="R20" s="250">
        <f>VLOOKUP($N$2,BERIMAN!$A$4:$AX$47,9,0)</f>
        <v>0</v>
      </c>
      <c r="S20" s="250">
        <f>VLOOKUP($N$2,BERIMAN!$A$4:$AX$47,10,0)</f>
        <v>0</v>
      </c>
    </row>
    <row r="21" spans="1:21" s="99" customFormat="1" ht="74.25" customHeight="1" x14ac:dyDescent="0.25">
      <c r="A21" s="150"/>
      <c r="B21" s="278" t="str">
        <f>VLOOKUP(B20,DESKRIPSI!C1:E48,3,0)</f>
        <v>Terbiasa melaksanakan ibadah wajib sesuai tuntunan agama/ kepercayaannya</v>
      </c>
      <c r="C21" s="279"/>
      <c r="D21" s="279"/>
      <c r="E21" s="279"/>
      <c r="F21" s="280"/>
      <c r="G21" s="251"/>
      <c r="H21" s="251"/>
      <c r="I21" s="256"/>
      <c r="J21" s="172"/>
      <c r="K21" s="260"/>
      <c r="L21" s="261"/>
      <c r="M21" s="146"/>
      <c r="N21" s="109"/>
      <c r="O21" s="100"/>
      <c r="P21" s="250"/>
      <c r="Q21" s="250"/>
      <c r="R21" s="250"/>
      <c r="S21" s="250"/>
    </row>
    <row r="22" spans="1:21" s="99" customFormat="1" ht="30" hidden="1" customHeight="1" x14ac:dyDescent="0.25">
      <c r="A22" s="150"/>
      <c r="B22" s="281">
        <f>BERIMAN!$K$5</f>
        <v>0</v>
      </c>
      <c r="C22" s="281"/>
      <c r="D22" s="281"/>
      <c r="E22" s="281"/>
      <c r="F22" s="281"/>
      <c r="G22" s="251" t="str">
        <f t="shared" ref="G22" si="3">IF(P22=1,"√","-")</f>
        <v>-</v>
      </c>
      <c r="H22" s="251" t="str">
        <f t="shared" ref="H22" si="4">IF(Q22=1,"√","-")</f>
        <v>-</v>
      </c>
      <c r="I22" s="256" t="str">
        <f t="shared" ref="I22" si="5">IF(R22=1,"√","-")</f>
        <v>-</v>
      </c>
      <c r="J22" s="139"/>
      <c r="K22" s="138"/>
      <c r="L22" s="257" t="str">
        <f t="shared" ref="L22" si="6">IF(S22=1,"√","-")</f>
        <v>-</v>
      </c>
      <c r="M22" s="146"/>
      <c r="N22" s="109"/>
      <c r="O22" s="100"/>
      <c r="P22" s="250">
        <f>VLOOKUP($N$2,BERIMAN!$A$4:$AX$47,11,0)</f>
        <v>0</v>
      </c>
      <c r="Q22" s="250">
        <f>VLOOKUP($N$2,BERIMAN!$A$4:$AX$47,12,0)</f>
        <v>0</v>
      </c>
      <c r="R22" s="250">
        <f>VLOOKUP($N$2,BERIMAN!$A$4:$AX$47,13,0)</f>
        <v>0</v>
      </c>
      <c r="S22" s="250">
        <f>VLOOKUP($N$2,BERIMAN!$A$4:$AX$47,14,0)</f>
        <v>0</v>
      </c>
    </row>
    <row r="23" spans="1:21" s="99" customFormat="1" ht="30" hidden="1" customHeight="1" x14ac:dyDescent="0.25">
      <c r="A23" s="150"/>
      <c r="B23" s="278" t="e">
        <f>VLOOKUP(B22,DESKRIPSI!C1:E48,3,0)</f>
        <v>#N/A</v>
      </c>
      <c r="C23" s="279"/>
      <c r="D23" s="279"/>
      <c r="E23" s="279"/>
      <c r="F23" s="280"/>
      <c r="G23" s="251"/>
      <c r="H23" s="251"/>
      <c r="I23" s="256"/>
      <c r="J23" s="139"/>
      <c r="K23" s="138"/>
      <c r="L23" s="257"/>
      <c r="M23" s="146"/>
      <c r="N23" s="109"/>
      <c r="O23" s="100"/>
      <c r="P23" s="250"/>
      <c r="Q23" s="250"/>
      <c r="R23" s="250"/>
      <c r="S23" s="250"/>
    </row>
    <row r="24" spans="1:21" s="109" customFormat="1" ht="40.5" customHeight="1" x14ac:dyDescent="0.25">
      <c r="A24" s="160"/>
      <c r="B24" s="281" t="str">
        <f>BERIMAN!$O$5</f>
        <v xml:space="preserve">Merawat Diri secara Fisik, Mental, dan Spiritual.
</v>
      </c>
      <c r="C24" s="281"/>
      <c r="D24" s="281"/>
      <c r="E24" s="281"/>
      <c r="F24" s="281"/>
      <c r="G24" s="251" t="str">
        <f t="shared" ref="G24" si="7">IF(P24=1,"√","-")</f>
        <v>-</v>
      </c>
      <c r="H24" s="251" t="str">
        <f t="shared" ref="H24" si="8">IF(Q24=1,"√","-")</f>
        <v>-</v>
      </c>
      <c r="I24" s="256" t="str">
        <f t="shared" ref="I24" si="9">IF(R24=1,"√","-")</f>
        <v>-</v>
      </c>
      <c r="J24" s="171"/>
      <c r="K24" s="258" t="str">
        <f>IF(S24=1,"√","-")</f>
        <v>-</v>
      </c>
      <c r="L24" s="259"/>
      <c r="M24" s="146"/>
      <c r="O24" s="133"/>
      <c r="P24" s="250">
        <f>VLOOKUP($N$2,BERIMAN!$A$4:$AX$47,15,0)</f>
        <v>0</v>
      </c>
      <c r="Q24" s="250">
        <f>VLOOKUP($N$2,BERIMAN!$A$4:$AX$47,16,0)</f>
        <v>0</v>
      </c>
      <c r="R24" s="250">
        <f>VLOOKUP($N$2,BERIMAN!$A$4:$AX$47,17,0)</f>
        <v>0</v>
      </c>
      <c r="S24" s="250">
        <f>VLOOKUP($N$2,BERIMAN!$A$4:$AX$47,18,0)</f>
        <v>0</v>
      </c>
    </row>
    <row r="25" spans="1:21" s="99" customFormat="1" ht="74.25" customHeight="1" x14ac:dyDescent="0.25">
      <c r="A25" s="152"/>
      <c r="B25" s="278" t="str">
        <f>VLOOKUP(B24,DESKRIPSI!C1:E48,3,0)</f>
        <v>Mulai membiasakan diri untuk disiplin, rapi, membersihkan dan merawat tubuh, menjaga tingkah laku dan perkataan dalam semua aktivitas kesehariannya</v>
      </c>
      <c r="C25" s="279"/>
      <c r="D25" s="279"/>
      <c r="E25" s="279"/>
      <c r="F25" s="280"/>
      <c r="G25" s="251"/>
      <c r="H25" s="251"/>
      <c r="I25" s="256"/>
      <c r="J25" s="172"/>
      <c r="K25" s="260"/>
      <c r="L25" s="261"/>
      <c r="M25" s="146"/>
      <c r="N25" s="109"/>
      <c r="O25" s="100"/>
      <c r="P25" s="250"/>
      <c r="Q25" s="250"/>
      <c r="R25" s="250"/>
      <c r="S25" s="250"/>
    </row>
    <row r="26" spans="1:21" s="99" customFormat="1" ht="30" hidden="1" customHeight="1" x14ac:dyDescent="0.25">
      <c r="A26" s="108"/>
      <c r="B26" s="281">
        <f>BERIMAN!$S$5</f>
        <v>0</v>
      </c>
      <c r="C26" s="281"/>
      <c r="D26" s="281"/>
      <c r="E26" s="281"/>
      <c r="F26" s="281"/>
      <c r="G26" s="251" t="str">
        <f t="shared" ref="G26" si="10">IF(P26=1,"√","-")</f>
        <v>-</v>
      </c>
      <c r="H26" s="251" t="str">
        <f t="shared" ref="H26" si="11">IF(Q26=1,"√","-")</f>
        <v>-</v>
      </c>
      <c r="I26" s="251" t="str">
        <f t="shared" ref="I26" si="12">IF(R26=1,"√","-")</f>
        <v>-</v>
      </c>
      <c r="J26" s="138"/>
      <c r="K26" s="138"/>
      <c r="L26" s="257" t="str">
        <f t="shared" ref="L26" si="13">IF(S26=1,"√","-")</f>
        <v>-</v>
      </c>
      <c r="M26" s="146"/>
      <c r="N26" s="109"/>
      <c r="O26" s="100"/>
      <c r="P26" s="250">
        <f>VLOOKUP($N$2,BERIMAN!$A$4:$AX$47,19,0)</f>
        <v>0</v>
      </c>
      <c r="Q26" s="250">
        <f>VLOOKUP($N$2,BERIMAN!$A$4:$AX$47,20,0)</f>
        <v>0</v>
      </c>
      <c r="R26" s="250">
        <f>VLOOKUP($N$2,BERIMAN!$A$4:$AX$47,21,0)</f>
        <v>0</v>
      </c>
      <c r="S26" s="250">
        <f>VLOOKUP($N$2,BERIMAN!$A$4:$AX$47,22,0)</f>
        <v>0</v>
      </c>
    </row>
    <row r="27" spans="1:21" s="99" customFormat="1" ht="30" hidden="1" customHeight="1" x14ac:dyDescent="0.25">
      <c r="A27" s="108"/>
      <c r="B27" s="278" t="e">
        <f>VLOOKUP(B26,DESKRIPSI!C1:E48,3,0)</f>
        <v>#N/A</v>
      </c>
      <c r="C27" s="279"/>
      <c r="D27" s="279"/>
      <c r="E27" s="279"/>
      <c r="F27" s="280"/>
      <c r="G27" s="251"/>
      <c r="H27" s="251"/>
      <c r="I27" s="251"/>
      <c r="J27" s="138"/>
      <c r="K27" s="138"/>
      <c r="L27" s="257"/>
      <c r="M27" s="146"/>
      <c r="N27" s="109"/>
      <c r="O27" s="100"/>
      <c r="P27" s="250"/>
      <c r="Q27" s="250"/>
      <c r="R27" s="250"/>
      <c r="S27" s="250"/>
    </row>
    <row r="28" spans="1:21" s="99" customFormat="1" ht="30" hidden="1" customHeight="1" x14ac:dyDescent="0.25">
      <c r="A28" s="108"/>
      <c r="B28" s="281">
        <f>BERIMAN!$W$5</f>
        <v>0</v>
      </c>
      <c r="C28" s="281"/>
      <c r="D28" s="281"/>
      <c r="E28" s="281"/>
      <c r="F28" s="281"/>
      <c r="G28" s="251" t="str">
        <f t="shared" ref="G28" si="14">IF(P28=1,"√","-")</f>
        <v>-</v>
      </c>
      <c r="H28" s="251" t="str">
        <f t="shared" ref="H28" si="15">IF(Q28=1,"√","-")</f>
        <v>-</v>
      </c>
      <c r="I28" s="251" t="str">
        <f t="shared" ref="I28" si="16">IF(R28=1,"√","-")</f>
        <v>-</v>
      </c>
      <c r="J28" s="138"/>
      <c r="K28" s="138"/>
      <c r="L28" s="257" t="str">
        <f t="shared" ref="L28" si="17">IF(S28=1,"√","-")</f>
        <v>-</v>
      </c>
      <c r="M28" s="146"/>
      <c r="N28" s="109"/>
      <c r="O28" s="100"/>
      <c r="P28" s="250">
        <f>VLOOKUP($N$2,BERIMAN!$A$4:$AX$47,23,0)</f>
        <v>0</v>
      </c>
      <c r="Q28" s="250">
        <f>VLOOKUP($N$2,BERIMAN!$A$4:$AX$47,24,0)</f>
        <v>0</v>
      </c>
      <c r="R28" s="250">
        <f>VLOOKUP($N$2,BERIMAN!$A$4:$AX$47,25,0)</f>
        <v>0</v>
      </c>
      <c r="S28" s="250">
        <f>VLOOKUP($N$2,BERIMAN!$A$4:$AX$47,26,0)</f>
        <v>0</v>
      </c>
    </row>
    <row r="29" spans="1:21" s="99" customFormat="1" ht="30" hidden="1" customHeight="1" x14ac:dyDescent="0.25">
      <c r="A29" s="142"/>
      <c r="B29" s="305" t="e">
        <f>VLOOKUP(B28,DESKRIPSI!C1:E48,3,0)</f>
        <v>#N/A</v>
      </c>
      <c r="C29" s="306"/>
      <c r="D29" s="306"/>
      <c r="E29" s="306"/>
      <c r="F29" s="307"/>
      <c r="G29" s="265"/>
      <c r="H29" s="265"/>
      <c r="I29" s="265"/>
      <c r="J29" s="143"/>
      <c r="K29" s="143"/>
      <c r="L29" s="259"/>
      <c r="M29" s="146"/>
      <c r="N29" s="109"/>
      <c r="O29" s="100"/>
      <c r="P29" s="250"/>
      <c r="Q29" s="250"/>
      <c r="R29" s="250"/>
      <c r="S29" s="250"/>
    </row>
    <row r="30" spans="1:21" s="99" customFormat="1" ht="30" customHeight="1" x14ac:dyDescent="0.25">
      <c r="A30" s="144"/>
      <c r="B30" s="145"/>
      <c r="C30" s="145"/>
      <c r="D30" s="145"/>
      <c r="E30" s="145"/>
      <c r="F30" s="145"/>
      <c r="G30" s="146"/>
      <c r="H30" s="146"/>
      <c r="I30" s="146"/>
      <c r="J30" s="146"/>
      <c r="K30" s="146"/>
      <c r="L30" s="146"/>
      <c r="M30" s="146"/>
      <c r="N30" s="109"/>
      <c r="O30" s="100"/>
      <c r="P30" s="113"/>
      <c r="Q30" s="113"/>
      <c r="R30" s="113"/>
      <c r="S30" s="113"/>
    </row>
    <row r="31" spans="1:21" s="99" customFormat="1" ht="15" customHeight="1" x14ac:dyDescent="0.25">
      <c r="A31" s="140"/>
      <c r="B31" s="127"/>
      <c r="C31" s="127"/>
      <c r="D31" s="127"/>
      <c r="E31" s="127"/>
      <c r="F31" s="127"/>
      <c r="G31" s="126"/>
      <c r="H31" s="126"/>
      <c r="I31" s="126"/>
      <c r="J31" s="126"/>
      <c r="K31" s="126"/>
      <c r="L31" s="141">
        <f>D5</f>
        <v>1578</v>
      </c>
      <c r="M31" s="147"/>
      <c r="N31" s="109"/>
      <c r="O31" s="100"/>
      <c r="P31" s="113"/>
      <c r="Q31" s="113"/>
      <c r="R31" s="113"/>
      <c r="S31" s="113"/>
    </row>
    <row r="32" spans="1:21" s="109" customFormat="1" ht="40.5" customHeight="1" x14ac:dyDescent="0.25">
      <c r="A32" s="132"/>
      <c r="B32" s="283" t="str">
        <f>BERIMAN!$AA$5</f>
        <v xml:space="preserve">Mengutamakan persamaan dengan orang lain dan menghargai perbedaan
</v>
      </c>
      <c r="C32" s="283"/>
      <c r="D32" s="283"/>
      <c r="E32" s="283"/>
      <c r="F32" s="283"/>
      <c r="G32" s="251" t="str">
        <f t="shared" ref="G32" si="18">IF(P32=1,"√","-")</f>
        <v>-</v>
      </c>
      <c r="H32" s="251" t="str">
        <f t="shared" ref="H32" si="19">IF(Q32=1,"√","-")</f>
        <v>-</v>
      </c>
      <c r="I32" s="256" t="str">
        <f t="shared" ref="I32" si="20">IF(R32=1,"√","-")</f>
        <v>-</v>
      </c>
      <c r="J32" s="171"/>
      <c r="K32" s="258" t="str">
        <f>IF(S32=1,"√","-")</f>
        <v>-</v>
      </c>
      <c r="L32" s="259"/>
      <c r="M32" s="146"/>
      <c r="O32" s="133"/>
      <c r="P32" s="250">
        <f>VLOOKUP($N$2,BERIMAN!$A$4:$AX$47,27,0)</f>
        <v>0</v>
      </c>
      <c r="Q32" s="250">
        <f>VLOOKUP($N$2,BERIMAN!$A$4:$AX$47,28,0)</f>
        <v>0</v>
      </c>
      <c r="R32" s="250">
        <f>VLOOKUP($N$2,BERIMAN!$A$4:$AX$47,29,0)</f>
        <v>0</v>
      </c>
      <c r="S32" s="250">
        <f>VLOOKUP($N$2,BERIMAN!$A$4:$AX$47,30,0)</f>
        <v>0</v>
      </c>
    </row>
    <row r="33" spans="1:19" s="99" customFormat="1" ht="75.75" customHeight="1" x14ac:dyDescent="0.25">
      <c r="A33" s="108"/>
      <c r="B33" s="278" t="str">
        <f>VLOOKUP(B32,DESKRIPSI!C1:E48,3,0)</f>
        <v>Terbiasa mengidentifikasi hal-hal yang sama dan berbeda yang dimiliki diri dan temannya dalam berbagai hal serta memberikan respons secara positif.</v>
      </c>
      <c r="C33" s="279"/>
      <c r="D33" s="279"/>
      <c r="E33" s="279"/>
      <c r="F33" s="280"/>
      <c r="G33" s="251"/>
      <c r="H33" s="251"/>
      <c r="I33" s="256"/>
      <c r="J33" s="172"/>
      <c r="K33" s="260"/>
      <c r="L33" s="261"/>
      <c r="M33" s="146"/>
      <c r="N33" s="109"/>
      <c r="O33" s="100"/>
      <c r="P33" s="250"/>
      <c r="Q33" s="250"/>
      <c r="R33" s="250"/>
      <c r="S33" s="250"/>
    </row>
    <row r="34" spans="1:19" s="99" customFormat="1" ht="30" hidden="1" customHeight="1" x14ac:dyDescent="0.25">
      <c r="A34" s="108"/>
      <c r="B34" s="281">
        <f>BERIMAN!$AE$5</f>
        <v>0</v>
      </c>
      <c r="C34" s="281"/>
      <c r="D34" s="281"/>
      <c r="E34" s="281"/>
      <c r="F34" s="281"/>
      <c r="G34" s="251" t="str">
        <f t="shared" ref="G34" si="21">IF(P34=1,"√","-")</f>
        <v>-</v>
      </c>
      <c r="H34" s="251" t="str">
        <f t="shared" ref="H34" si="22">IF(Q34=1,"√","-")</f>
        <v>-</v>
      </c>
      <c r="I34" s="256" t="str">
        <f t="shared" ref="I34" si="23">IF(R34=1,"√","-")</f>
        <v>-</v>
      </c>
      <c r="J34" s="139"/>
      <c r="K34" s="138"/>
      <c r="L34" s="257" t="str">
        <f t="shared" ref="L34" si="24">IF(S34=1,"√","-")</f>
        <v>-</v>
      </c>
      <c r="M34" s="146"/>
      <c r="N34" s="109"/>
      <c r="O34" s="100"/>
      <c r="P34" s="250">
        <f>VLOOKUP($N$2,BERIMAN!$A$4:$AX$47,31,0)</f>
        <v>0</v>
      </c>
      <c r="Q34" s="250">
        <f>VLOOKUP($N$2,BERIMAN!$A$4:$AX$47,32,0)</f>
        <v>0</v>
      </c>
      <c r="R34" s="250">
        <f>VLOOKUP($N$2,BERIMAN!$A$4:$AX$47,33,0)</f>
        <v>0</v>
      </c>
      <c r="S34" s="250">
        <f>VLOOKUP($N$2,BERIMAN!$A$4:$AX$47,34,0)</f>
        <v>0</v>
      </c>
    </row>
    <row r="35" spans="1:19" s="99" customFormat="1" ht="30" hidden="1" customHeight="1" x14ac:dyDescent="0.25">
      <c r="A35" s="108"/>
      <c r="B35" s="278" t="e">
        <f>VLOOKUP(B34,DESKRIPSI!C1:E48,3,0)</f>
        <v>#N/A</v>
      </c>
      <c r="C35" s="279"/>
      <c r="D35" s="279"/>
      <c r="E35" s="279"/>
      <c r="F35" s="280"/>
      <c r="G35" s="251"/>
      <c r="H35" s="251"/>
      <c r="I35" s="256"/>
      <c r="J35" s="139"/>
      <c r="K35" s="138"/>
      <c r="L35" s="257"/>
      <c r="M35" s="146"/>
      <c r="N35" s="109"/>
      <c r="O35" s="100"/>
      <c r="P35" s="250"/>
      <c r="Q35" s="250"/>
      <c r="R35" s="250"/>
      <c r="S35" s="250"/>
    </row>
    <row r="36" spans="1:19" s="112" customFormat="1" ht="30" hidden="1" customHeight="1" x14ac:dyDescent="0.25">
      <c r="A36" s="108"/>
      <c r="B36" s="281">
        <f>BERIMAN!$AI$5</f>
        <v>0</v>
      </c>
      <c r="C36" s="281"/>
      <c r="D36" s="281"/>
      <c r="E36" s="281"/>
      <c r="F36" s="281"/>
      <c r="G36" s="251" t="str">
        <f t="shared" ref="G36" si="25">IF(P36=1,"√","-")</f>
        <v>-</v>
      </c>
      <c r="H36" s="251" t="str">
        <f t="shared" ref="H36" si="26">IF(Q36=1,"√","-")</f>
        <v>-</v>
      </c>
      <c r="I36" s="256" t="str">
        <f t="shared" ref="I36" si="27">IF(R36=1,"√","-")</f>
        <v>-</v>
      </c>
      <c r="J36" s="139"/>
      <c r="K36" s="138"/>
      <c r="L36" s="257" t="str">
        <f t="shared" ref="L36" si="28">IF(S36=1,"√","-")</f>
        <v>-</v>
      </c>
      <c r="M36" s="146"/>
      <c r="N36" s="109"/>
      <c r="O36" s="100"/>
      <c r="P36" s="250">
        <f>VLOOKUP($N$2,BERIMAN!$A$4:$AX$47,35,0)</f>
        <v>0</v>
      </c>
      <c r="Q36" s="250">
        <f>VLOOKUP($N$2,BERIMAN!$A$4:$AX$47,36,0)</f>
        <v>0</v>
      </c>
      <c r="R36" s="250">
        <f>VLOOKUP($N$2,BERIMAN!$A$4:$AX$47,37,0)</f>
        <v>0</v>
      </c>
      <c r="S36" s="250">
        <f>VLOOKUP($N$2,BERIMAN!$A$4:$AX$47,38,0)</f>
        <v>0</v>
      </c>
    </row>
    <row r="37" spans="1:19" s="112" customFormat="1" ht="30" hidden="1" customHeight="1" x14ac:dyDescent="0.25">
      <c r="A37" s="108"/>
      <c r="B37" s="278" t="e">
        <f>VLOOKUP(B36,DESKRIPSI!C1:E48,3,0)</f>
        <v>#N/A</v>
      </c>
      <c r="C37" s="279"/>
      <c r="D37" s="279"/>
      <c r="E37" s="279"/>
      <c r="F37" s="280"/>
      <c r="G37" s="251"/>
      <c r="H37" s="251"/>
      <c r="I37" s="256"/>
      <c r="J37" s="139"/>
      <c r="K37" s="138"/>
      <c r="L37" s="257"/>
      <c r="M37" s="146"/>
      <c r="N37" s="109"/>
      <c r="O37" s="100"/>
      <c r="P37" s="250"/>
      <c r="Q37" s="250"/>
      <c r="R37" s="250"/>
      <c r="S37" s="250"/>
    </row>
    <row r="38" spans="1:19" s="112" customFormat="1" ht="30" hidden="1" customHeight="1" x14ac:dyDescent="0.25">
      <c r="A38" s="108"/>
      <c r="B38" s="282">
        <f>BERIMAN!$AM$5</f>
        <v>0</v>
      </c>
      <c r="C38" s="282"/>
      <c r="D38" s="282"/>
      <c r="E38" s="282"/>
      <c r="F38" s="282"/>
      <c r="G38" s="251" t="str">
        <f t="shared" ref="G38" si="29">IF(P38=1,"√","-")</f>
        <v>-</v>
      </c>
      <c r="H38" s="251" t="str">
        <f t="shared" ref="H38" si="30">IF(Q38=1,"√","-")</f>
        <v>-</v>
      </c>
      <c r="I38" s="256" t="str">
        <f t="shared" ref="I38" si="31">IF(R38=1,"√","-")</f>
        <v>-</v>
      </c>
      <c r="J38" s="139"/>
      <c r="K38" s="138"/>
      <c r="L38" s="257" t="str">
        <f t="shared" ref="L38" si="32">IF(S38=1,"√","-")</f>
        <v>-</v>
      </c>
      <c r="M38" s="146"/>
      <c r="N38" s="109"/>
      <c r="O38" s="100"/>
      <c r="P38" s="250">
        <f>VLOOKUP($N$2,BERIMAN!$A$4:$AX$47,39,0)</f>
        <v>0</v>
      </c>
      <c r="Q38" s="250">
        <f>VLOOKUP($N$2,BERIMAN!$A$4:$AX$47,40,0)</f>
        <v>0</v>
      </c>
      <c r="R38" s="250">
        <f>VLOOKUP($N$2,BERIMAN!$A$4:$AX$47,41,0)</f>
        <v>0</v>
      </c>
      <c r="S38" s="250">
        <f>VLOOKUP($N$2,BERIMAN!$A$4:$AX$47,42,0)</f>
        <v>0</v>
      </c>
    </row>
    <row r="39" spans="1:19" s="112" customFormat="1" ht="30" hidden="1" customHeight="1" x14ac:dyDescent="0.25">
      <c r="A39" s="108"/>
      <c r="B39" s="278" t="e">
        <f>VLOOKUP(B38,DESKRIPSI!C1:E48,3,0)</f>
        <v>#N/A</v>
      </c>
      <c r="C39" s="279"/>
      <c r="D39" s="279"/>
      <c r="E39" s="279"/>
      <c r="F39" s="280"/>
      <c r="G39" s="251"/>
      <c r="H39" s="251"/>
      <c r="I39" s="256"/>
      <c r="J39" s="139"/>
      <c r="K39" s="138"/>
      <c r="L39" s="257"/>
      <c r="M39" s="146"/>
      <c r="N39" s="109"/>
      <c r="O39" s="100"/>
      <c r="P39" s="250"/>
      <c r="Q39" s="250"/>
      <c r="R39" s="250"/>
      <c r="S39" s="250"/>
    </row>
    <row r="40" spans="1:19" s="112" customFormat="1" ht="30" hidden="1" customHeight="1" x14ac:dyDescent="0.25">
      <c r="A40" s="108"/>
      <c r="B40" s="281">
        <f>BERIMAN!$AQ$5</f>
        <v>0</v>
      </c>
      <c r="C40" s="281"/>
      <c r="D40" s="281"/>
      <c r="E40" s="281"/>
      <c r="F40" s="281"/>
      <c r="G40" s="251" t="str">
        <f t="shared" ref="G40" si="33">IF(P40=1,"√","-")</f>
        <v>-</v>
      </c>
      <c r="H40" s="251" t="str">
        <f t="shared" ref="H40" si="34">IF(Q40=1,"√","-")</f>
        <v>-</v>
      </c>
      <c r="I40" s="256" t="str">
        <f t="shared" ref="I40" si="35">IF(R40=1,"√","-")</f>
        <v>-</v>
      </c>
      <c r="J40" s="139"/>
      <c r="K40" s="138"/>
      <c r="L40" s="257" t="str">
        <f t="shared" ref="L40" si="36">IF(S40=1,"√","-")</f>
        <v>-</v>
      </c>
      <c r="M40" s="146"/>
      <c r="N40" s="109"/>
      <c r="O40" s="100"/>
      <c r="P40" s="250">
        <f>VLOOKUP($N$2,BERIMAN!$A$4:$AX$47,43,0)</f>
        <v>0</v>
      </c>
      <c r="Q40" s="250">
        <f>VLOOKUP($N$2,BERIMAN!$A$4:$AX$47,44,0)</f>
        <v>0</v>
      </c>
      <c r="R40" s="250">
        <f>VLOOKUP($N$2,BERIMAN!$A$4:$AX$47,45,0)</f>
        <v>0</v>
      </c>
      <c r="S40" s="250">
        <f>VLOOKUP($N$2,BERIMAN!$A$4:$AX$47,46,0)</f>
        <v>0</v>
      </c>
    </row>
    <row r="41" spans="1:19" s="112" customFormat="1" ht="30" hidden="1" customHeight="1" x14ac:dyDescent="0.25">
      <c r="A41" s="108"/>
      <c r="B41" s="278" t="e">
        <f>VLOOKUP(B40,DESKRIPSI!C1:E48,3,0)</f>
        <v>#N/A</v>
      </c>
      <c r="C41" s="279"/>
      <c r="D41" s="279"/>
      <c r="E41" s="279"/>
      <c r="F41" s="280"/>
      <c r="G41" s="251"/>
      <c r="H41" s="251"/>
      <c r="I41" s="256"/>
      <c r="J41" s="139"/>
      <c r="K41" s="138"/>
      <c r="L41" s="257"/>
      <c r="M41" s="146"/>
      <c r="N41" s="109"/>
      <c r="O41" s="100"/>
      <c r="P41" s="250"/>
      <c r="Q41" s="250"/>
      <c r="R41" s="250"/>
      <c r="S41" s="250"/>
    </row>
    <row r="42" spans="1:19" s="112" customFormat="1" ht="30" hidden="1" customHeight="1" x14ac:dyDescent="0.25">
      <c r="A42" s="108"/>
      <c r="B42" s="281">
        <f>BERIMAN!$AU$5</f>
        <v>0</v>
      </c>
      <c r="C42" s="281"/>
      <c r="D42" s="281"/>
      <c r="E42" s="281"/>
      <c r="F42" s="281"/>
      <c r="G42" s="251" t="str">
        <f t="shared" ref="G42:G45" si="37">IF(P42=1,"√","-")</f>
        <v>-</v>
      </c>
      <c r="H42" s="251" t="str">
        <f t="shared" ref="H42" si="38">IF(Q42=1,"√","-")</f>
        <v>-</v>
      </c>
      <c r="I42" s="256" t="str">
        <f t="shared" ref="I42" si="39">IF(R42=1,"√","-")</f>
        <v>-</v>
      </c>
      <c r="J42" s="139"/>
      <c r="K42" s="138"/>
      <c r="L42" s="257" t="str">
        <f t="shared" ref="L42" si="40">IF(S42=1,"√","-")</f>
        <v>-</v>
      </c>
      <c r="M42" s="146"/>
      <c r="N42" s="109"/>
      <c r="O42" s="100"/>
      <c r="P42" s="250">
        <f>VLOOKUP($N$2,BERIMAN!$A$4:$AX$47,47,0)</f>
        <v>0</v>
      </c>
      <c r="Q42" s="250">
        <f>VLOOKUP($N$2,BERIMAN!$A$4:$AX$47,48,0)</f>
        <v>0</v>
      </c>
      <c r="R42" s="250">
        <f>VLOOKUP($N$2,BERIMAN!$A$4:$AX$47,49,0)</f>
        <v>0</v>
      </c>
      <c r="S42" s="250">
        <f>VLOOKUP($N$2,BERIMAN!$A$4:$AX$47,50,0)</f>
        <v>0</v>
      </c>
    </row>
    <row r="43" spans="1:19" s="112" customFormat="1" ht="30" hidden="1" customHeight="1" x14ac:dyDescent="0.25">
      <c r="A43" s="108"/>
      <c r="B43" s="278" t="e">
        <f>VLOOKUP(B42,DESKRIPSI!C1:E48,3,0)</f>
        <v>#N/A</v>
      </c>
      <c r="C43" s="279"/>
      <c r="D43" s="279"/>
      <c r="E43" s="279"/>
      <c r="F43" s="280"/>
      <c r="G43" s="251"/>
      <c r="H43" s="251"/>
      <c r="I43" s="256"/>
      <c r="J43" s="139"/>
      <c r="K43" s="138"/>
      <c r="L43" s="257"/>
      <c r="M43" s="146"/>
      <c r="N43" s="109"/>
      <c r="O43" s="100"/>
      <c r="P43" s="250"/>
      <c r="Q43" s="250"/>
      <c r="R43" s="250"/>
      <c r="S43" s="250"/>
    </row>
    <row r="44" spans="1:19" s="99" customFormat="1" ht="30" customHeight="1" x14ac:dyDescent="0.25">
      <c r="A44" s="106">
        <v>2</v>
      </c>
      <c r="B44" s="299" t="str">
        <f>MANDIRI!$B$4</f>
        <v>MANDIRI</v>
      </c>
      <c r="C44" s="299"/>
      <c r="D44" s="299"/>
      <c r="E44" s="299"/>
      <c r="F44" s="299"/>
      <c r="G44" s="107" t="s">
        <v>95</v>
      </c>
      <c r="H44" s="107" t="s">
        <v>97</v>
      </c>
      <c r="I44" s="136" t="s">
        <v>96</v>
      </c>
      <c r="J44" s="137"/>
      <c r="K44" s="136"/>
      <c r="L44" s="137" t="s">
        <v>152</v>
      </c>
      <c r="M44" s="169"/>
      <c r="N44" s="109"/>
      <c r="O44" s="100"/>
      <c r="P44" s="107" t="s">
        <v>95</v>
      </c>
      <c r="Q44" s="107" t="s">
        <v>97</v>
      </c>
      <c r="R44" s="107" t="s">
        <v>96</v>
      </c>
      <c r="S44" s="107" t="s">
        <v>152</v>
      </c>
    </row>
    <row r="45" spans="1:19" s="109" customFormat="1" ht="40.5" customHeight="1" x14ac:dyDescent="0.25">
      <c r="A45" s="148"/>
      <c r="B45" s="281" t="str">
        <f>MANDIRI!$C$5</f>
        <v xml:space="preserve">Mengenali kualitas dan minat diri serta tantangan yang dihadapi
</v>
      </c>
      <c r="C45" s="281"/>
      <c r="D45" s="281"/>
      <c r="E45" s="281"/>
      <c r="F45" s="281"/>
      <c r="G45" s="251" t="str">
        <f t="shared" si="37"/>
        <v>-</v>
      </c>
      <c r="H45" s="251" t="str">
        <f t="shared" ref="H45" si="41">IF(Q45=1,"√","-")</f>
        <v>-</v>
      </c>
      <c r="I45" s="256" t="str">
        <f t="shared" ref="I45" si="42">IF(R45=1,"√","-")</f>
        <v>-</v>
      </c>
      <c r="J45" s="171"/>
      <c r="K45" s="258" t="str">
        <f>IF(S45=1,"√","-")</f>
        <v>-</v>
      </c>
      <c r="L45" s="259"/>
      <c r="M45" s="146"/>
      <c r="O45" s="133"/>
      <c r="P45" s="250">
        <f>VLOOKUP($N$2,MANDIRI!$A$4:$AX$47,3,0)</f>
        <v>0</v>
      </c>
      <c r="Q45" s="250">
        <f>VLOOKUP($N$2,MANDIRI!$A$4:$AX$47,4,0)</f>
        <v>0</v>
      </c>
      <c r="R45" s="250">
        <f>VLOOKUP($N$2,MANDIRI!$A$4:$AX$47,5,0)</f>
        <v>0</v>
      </c>
      <c r="S45" s="250">
        <f>VLOOKUP($N$2,MANDIRI!$A$4:$AX$47,6,0)</f>
        <v>0</v>
      </c>
    </row>
    <row r="46" spans="1:19" s="99" customFormat="1" ht="75.75" customHeight="1" x14ac:dyDescent="0.25">
      <c r="A46" s="154"/>
      <c r="B46" s="278" t="str">
        <f>VLOOKUP(B45,DESKRIPSI!$C$2:$E$48,3,0)</f>
        <v>Mengidentifikasi kemampuan, prestasi, dan ketertarikannya serta tantangan yang dihadapi berdasarkan kejadian-kejadian yang dialaminya dalam kehidupan sehari-hari.</v>
      </c>
      <c r="C46" s="279"/>
      <c r="D46" s="279"/>
      <c r="E46" s="279"/>
      <c r="F46" s="280"/>
      <c r="G46" s="251"/>
      <c r="H46" s="251"/>
      <c r="I46" s="256"/>
      <c r="J46" s="172"/>
      <c r="K46" s="260"/>
      <c r="L46" s="261"/>
      <c r="M46" s="146"/>
      <c r="N46" s="109"/>
      <c r="O46" s="100"/>
      <c r="P46" s="250"/>
      <c r="Q46" s="250"/>
      <c r="R46" s="250"/>
      <c r="S46" s="250"/>
    </row>
    <row r="47" spans="1:19" s="109" customFormat="1" ht="40.5" customHeight="1" x14ac:dyDescent="0.25">
      <c r="A47" s="160"/>
      <c r="B47" s="281" t="str">
        <f>MANDIRI!$G$5</f>
        <v>Mengembangkan refleksi diri</v>
      </c>
      <c r="C47" s="281"/>
      <c r="D47" s="281"/>
      <c r="E47" s="281"/>
      <c r="F47" s="281"/>
      <c r="G47" s="251" t="str">
        <f t="shared" ref="G47" si="43">IF(P47=1,"√","-")</f>
        <v>-</v>
      </c>
      <c r="H47" s="251" t="str">
        <f t="shared" ref="H47" si="44">IF(Q47=1,"√","-")</f>
        <v>-</v>
      </c>
      <c r="I47" s="256" t="str">
        <f t="shared" ref="I47" si="45">IF(R47=1,"√","-")</f>
        <v>-</v>
      </c>
      <c r="J47" s="171"/>
      <c r="K47" s="258" t="str">
        <f>IF(S47=1,"√","-")</f>
        <v>-</v>
      </c>
      <c r="L47" s="259"/>
      <c r="M47" s="146"/>
      <c r="O47" s="133"/>
      <c r="P47" s="250">
        <f>VLOOKUP($N$2,MANDIRI!$A$4:$AX$47,7,0)</f>
        <v>0</v>
      </c>
      <c r="Q47" s="250">
        <f>VLOOKUP($N$2,MANDIRI!$A$4:$AX$47,8,0)</f>
        <v>0</v>
      </c>
      <c r="R47" s="250">
        <f>VLOOKUP($N$2,MANDIRI!$A$4:$AX$47,9,0)</f>
        <v>0</v>
      </c>
      <c r="S47" s="250">
        <f>VLOOKUP($N$2,MANDIRI!$A$4:$AX$47,10,0)</f>
        <v>0</v>
      </c>
    </row>
    <row r="48" spans="1:19" s="99" customFormat="1" ht="75.75" customHeight="1" x14ac:dyDescent="0.25">
      <c r="A48" s="154"/>
      <c r="B48" s="278" t="str">
        <f>VLOOKUP(B47,DESKRIPSI!$C$2:$E$48,3,0)</f>
        <v>Melakukan refleksi untuk mengidentifikasi kekuatan, kelemahan, dan prestasi dirinya, serta situasi yang dapat mendukung dan menghambat pembelajaran dan pengembangan dirinya</v>
      </c>
      <c r="C48" s="279"/>
      <c r="D48" s="279"/>
      <c r="E48" s="279"/>
      <c r="F48" s="280"/>
      <c r="G48" s="251"/>
      <c r="H48" s="251"/>
      <c r="I48" s="256"/>
      <c r="J48" s="172"/>
      <c r="K48" s="260"/>
      <c r="L48" s="261"/>
      <c r="M48" s="146"/>
      <c r="N48" s="109"/>
      <c r="O48" s="100"/>
      <c r="P48" s="250"/>
      <c r="Q48" s="250"/>
      <c r="R48" s="250"/>
      <c r="S48" s="250"/>
    </row>
    <row r="49" spans="1:19" s="112" customFormat="1" ht="30" hidden="1" customHeight="1" x14ac:dyDescent="0.25">
      <c r="A49" s="150"/>
      <c r="B49" s="281">
        <f>MANDIRI!$K$5</f>
        <v>0</v>
      </c>
      <c r="C49" s="281"/>
      <c r="D49" s="281"/>
      <c r="E49" s="281"/>
      <c r="F49" s="281"/>
      <c r="G49" s="251" t="str">
        <f t="shared" ref="G49" si="46">IF(P49=1,"√","-")</f>
        <v>-</v>
      </c>
      <c r="H49" s="251" t="str">
        <f t="shared" ref="H49" si="47">IF(Q49=1,"√","-")</f>
        <v>-</v>
      </c>
      <c r="I49" s="256" t="str">
        <f t="shared" ref="I49" si="48">IF(R49=1,"√","-")</f>
        <v>-</v>
      </c>
      <c r="J49" s="139"/>
      <c r="K49" s="138"/>
      <c r="L49" s="257" t="str">
        <f t="shared" ref="L49" si="49">IF(S49=1,"√","-")</f>
        <v>-</v>
      </c>
      <c r="M49" s="146"/>
      <c r="N49" s="109"/>
      <c r="O49" s="100"/>
      <c r="P49" s="250">
        <f>VLOOKUP($N$2,MANDIRI!$A$4:$AX$47,11,0)</f>
        <v>0</v>
      </c>
      <c r="Q49" s="250">
        <f>VLOOKUP($N$2,MANDIRI!$A$4:$AX$47,12,0)</f>
        <v>0</v>
      </c>
      <c r="R49" s="250">
        <f>VLOOKUP($N$2,MANDIRI!$A$4:$AX$47,13,0)</f>
        <v>0</v>
      </c>
      <c r="S49" s="250">
        <f>VLOOKUP($N$2,MANDIRI!$A$4:$AX$47,14,0)</f>
        <v>0</v>
      </c>
    </row>
    <row r="50" spans="1:19" s="112" customFormat="1" ht="30" hidden="1" customHeight="1" x14ac:dyDescent="0.25">
      <c r="A50" s="150"/>
      <c r="B50" s="278" t="e">
        <f>VLOOKUP(B49,DESKRIPSI!$C$2:$E$48,3,0)</f>
        <v>#N/A</v>
      </c>
      <c r="C50" s="279"/>
      <c r="D50" s="279"/>
      <c r="E50" s="279"/>
      <c r="F50" s="280"/>
      <c r="G50" s="251"/>
      <c r="H50" s="251"/>
      <c r="I50" s="256"/>
      <c r="J50" s="139"/>
      <c r="K50" s="138"/>
      <c r="L50" s="257"/>
      <c r="M50" s="146"/>
      <c r="N50" s="109"/>
      <c r="O50" s="100"/>
      <c r="P50" s="250"/>
      <c r="Q50" s="250"/>
      <c r="R50" s="250"/>
      <c r="S50" s="250"/>
    </row>
    <row r="51" spans="1:19" s="109" customFormat="1" ht="40.5" customHeight="1" x14ac:dyDescent="0.25">
      <c r="A51" s="160"/>
      <c r="B51" s="281" t="str">
        <f>MANDIRI!$O$5</f>
        <v>Regulasi emosi</v>
      </c>
      <c r="C51" s="281"/>
      <c r="D51" s="281"/>
      <c r="E51" s="281"/>
      <c r="F51" s="281"/>
      <c r="G51" s="251" t="str">
        <f t="shared" ref="G51" si="50">IF(P51=1,"√","-")</f>
        <v>-</v>
      </c>
      <c r="H51" s="251" t="str">
        <f t="shared" ref="H51" si="51">IF(Q51=1,"√","-")</f>
        <v>-</v>
      </c>
      <c r="I51" s="256" t="str">
        <f t="shared" ref="I51" si="52">IF(R51=1,"√","-")</f>
        <v>-</v>
      </c>
      <c r="J51" s="171"/>
      <c r="K51" s="258" t="str">
        <f>IF(S51=1,"√","-")</f>
        <v>-</v>
      </c>
      <c r="L51" s="259"/>
      <c r="M51" s="146"/>
      <c r="O51" s="133"/>
      <c r="P51" s="250">
        <f>VLOOKUP($N$2,MANDIRI!$A$4:$AX$47,15,0)</f>
        <v>0</v>
      </c>
      <c r="Q51" s="250">
        <f>VLOOKUP($N$2,MANDIRI!$A$4:$AX$47,16,0)</f>
        <v>0</v>
      </c>
      <c r="R51" s="250">
        <f>VLOOKUP($N$2,MANDIRI!$A$4:$AX$47,17,0)</f>
        <v>0</v>
      </c>
      <c r="S51" s="250">
        <f>VLOOKUP($N$2,MANDIRI!$A$4:$AX$47,18,0)</f>
        <v>0</v>
      </c>
    </row>
    <row r="52" spans="1:19" s="112" customFormat="1" ht="75.75" customHeight="1" x14ac:dyDescent="0.25">
      <c r="A52" s="150"/>
      <c r="B52" s="278" t="str">
        <f>VLOOKUP(B51,DESKRIPSI!$C$2:$E$48,3,0)</f>
        <v>Mengetahui adanya pengaruh orang lain, situasi, dan peristiwa yang terjadi terhadap emosi yang dirasakannya; serta berupaya untuk mengekspresikan emosi secara tepat dengan mempertimbangkan perasaan dan kebutuhan orang lain disekitarnya</v>
      </c>
      <c r="C52" s="279"/>
      <c r="D52" s="279"/>
      <c r="E52" s="279"/>
      <c r="F52" s="280"/>
      <c r="G52" s="251"/>
      <c r="H52" s="251"/>
      <c r="I52" s="256"/>
      <c r="J52" s="172"/>
      <c r="K52" s="260"/>
      <c r="L52" s="261"/>
      <c r="M52" s="146"/>
      <c r="N52" s="109"/>
      <c r="O52" s="100"/>
      <c r="P52" s="250"/>
      <c r="Q52" s="250"/>
      <c r="R52" s="250"/>
      <c r="S52" s="250"/>
    </row>
    <row r="53" spans="1:19" s="109" customFormat="1" ht="40.5" customHeight="1" x14ac:dyDescent="0.25">
      <c r="A53" s="160"/>
      <c r="B53" s="281" t="str">
        <f>MANDIRI!$S$5</f>
        <v>Percaya diri, tangguh (resilient), dan adaptif</v>
      </c>
      <c r="C53" s="281"/>
      <c r="D53" s="281"/>
      <c r="E53" s="281"/>
      <c r="F53" s="281"/>
      <c r="G53" s="251" t="str">
        <f t="shared" ref="G53" si="53">IF(P53=1,"√","-")</f>
        <v>-</v>
      </c>
      <c r="H53" s="251" t="str">
        <f t="shared" ref="H53" si="54">IF(Q53=1,"√","-")</f>
        <v>-</v>
      </c>
      <c r="I53" s="256" t="str">
        <f t="shared" ref="I53" si="55">IF(R53=1,"√","-")</f>
        <v>-</v>
      </c>
      <c r="J53" s="171"/>
      <c r="K53" s="258" t="str">
        <f>IF(S53=1,"√","-")</f>
        <v>-</v>
      </c>
      <c r="L53" s="259"/>
      <c r="M53" s="146"/>
      <c r="O53" s="133"/>
      <c r="P53" s="250">
        <f>VLOOKUP($N$2,MANDIRI!$A$4:$AX$47,19,0)</f>
        <v>0</v>
      </c>
      <c r="Q53" s="250">
        <f>VLOOKUP($N$2,MANDIRI!$A$4:$AX$47,20,0)</f>
        <v>0</v>
      </c>
      <c r="R53" s="250">
        <f>VLOOKUP($N$2,MANDIRI!$A$4:$AX$47,21,0)</f>
        <v>0</v>
      </c>
      <c r="S53" s="250">
        <f>VLOOKUP($N$2,MANDIRI!$A$4:$AX$47,22,0)</f>
        <v>0</v>
      </c>
    </row>
    <row r="54" spans="1:19" s="112" customFormat="1" ht="74.25" customHeight="1" x14ac:dyDescent="0.25">
      <c r="A54" s="152"/>
      <c r="B54" s="278" t="str">
        <f>VLOOKUP(B53,DESKRIPSI!$C$2:$E$48,3,0)</f>
        <v>Tetap bertahan mengerjakan tugas ketika dihadapkan dengan tantangan dan berusaha menyesuaikan strateginya ketika upaya sebelumnya tidak berhasil.</v>
      </c>
      <c r="C54" s="279"/>
      <c r="D54" s="279"/>
      <c r="E54" s="279"/>
      <c r="F54" s="280"/>
      <c r="G54" s="251"/>
      <c r="H54" s="251"/>
      <c r="I54" s="256"/>
      <c r="J54" s="172"/>
      <c r="K54" s="260"/>
      <c r="L54" s="261"/>
      <c r="M54" s="146"/>
      <c r="N54" s="109"/>
      <c r="O54" s="100"/>
      <c r="P54" s="250"/>
      <c r="Q54" s="250"/>
      <c r="R54" s="250"/>
      <c r="S54" s="250"/>
    </row>
    <row r="55" spans="1:19" s="112" customFormat="1" ht="30" hidden="1" customHeight="1" x14ac:dyDescent="0.25">
      <c r="A55" s="108"/>
      <c r="B55" s="281">
        <f>MANDIRI!$W$5</f>
        <v>0</v>
      </c>
      <c r="C55" s="281"/>
      <c r="D55" s="281"/>
      <c r="E55" s="281"/>
      <c r="F55" s="281"/>
      <c r="G55" s="251" t="str">
        <f t="shared" ref="G55" si="56">IF(P55=1,"√","-")</f>
        <v>-</v>
      </c>
      <c r="H55" s="251" t="str">
        <f t="shared" ref="H55" si="57">IF(Q55=1,"√","-")</f>
        <v>-</v>
      </c>
      <c r="I55" s="256" t="str">
        <f t="shared" ref="I55" si="58">IF(R55=1,"√","-")</f>
        <v>-</v>
      </c>
      <c r="J55" s="139"/>
      <c r="K55" s="138"/>
      <c r="L55" s="257" t="str">
        <f t="shared" ref="L55" si="59">IF(S55=1,"√","-")</f>
        <v>-</v>
      </c>
      <c r="M55" s="146"/>
      <c r="N55" s="109"/>
      <c r="O55" s="100"/>
      <c r="P55" s="250">
        <f>VLOOKUP($N$2,MANDIRI!$A$4:$AX$47,23,0)</f>
        <v>0</v>
      </c>
      <c r="Q55" s="250">
        <f>VLOOKUP($N$2,MANDIRI!$A$4:$AX$47,24,0)</f>
        <v>0</v>
      </c>
      <c r="R55" s="250">
        <f>VLOOKUP($N$2,MANDIRI!$A$4:$AX$47,25,0)</f>
        <v>0</v>
      </c>
      <c r="S55" s="250">
        <f>VLOOKUP($N$2,MANDIRI!$A$4:$AX$47,26,0)</f>
        <v>0</v>
      </c>
    </row>
    <row r="56" spans="1:19" s="112" customFormat="1" ht="30" hidden="1" customHeight="1" x14ac:dyDescent="0.25">
      <c r="A56" s="108"/>
      <c r="B56" s="278" t="e">
        <f>VLOOKUP(B55,DESKRIPSI!$C$2:$E$48,3,0)</f>
        <v>#N/A</v>
      </c>
      <c r="C56" s="279"/>
      <c r="D56" s="279"/>
      <c r="E56" s="279"/>
      <c r="F56" s="280"/>
      <c r="G56" s="251"/>
      <c r="H56" s="251"/>
      <c r="I56" s="256"/>
      <c r="J56" s="139"/>
      <c r="K56" s="138"/>
      <c r="L56" s="257"/>
      <c r="M56" s="146"/>
      <c r="N56" s="109"/>
      <c r="O56" s="100"/>
      <c r="P56" s="250"/>
      <c r="Q56" s="250"/>
      <c r="R56" s="250"/>
      <c r="S56" s="250"/>
    </row>
    <row r="57" spans="1:19" s="99" customFormat="1" ht="30" hidden="1" customHeight="1" x14ac:dyDescent="0.25">
      <c r="A57" s="113"/>
      <c r="B57" s="114">
        <f>MANDIRI!$AA$5</f>
        <v>0</v>
      </c>
      <c r="C57" s="114"/>
      <c r="D57" s="114"/>
      <c r="E57" s="114"/>
      <c r="F57" s="114"/>
      <c r="G57" s="251" t="str">
        <f t="shared" ref="G57" si="60">IF(P57=1,"√","-")</f>
        <v>-</v>
      </c>
      <c r="H57" s="251" t="str">
        <f t="shared" ref="H57" si="61">IF(Q57=1,"√","-")</f>
        <v>-</v>
      </c>
      <c r="I57" s="256" t="str">
        <f t="shared" ref="I57" si="62">IF(R57=1,"√","-")</f>
        <v>-</v>
      </c>
      <c r="J57" s="139"/>
      <c r="K57" s="138"/>
      <c r="L57" s="257" t="str">
        <f t="shared" ref="L57" si="63">IF(S57=1,"√","-")</f>
        <v>-</v>
      </c>
      <c r="M57" s="146"/>
      <c r="O57" s="100"/>
      <c r="P57" s="250">
        <f>VLOOKUP($N$2,MANDIRI!$A$4:$AX$47,27,0)</f>
        <v>0</v>
      </c>
      <c r="Q57" s="250">
        <f>VLOOKUP($N$2,MANDIRI!$A$4:$AX$47,28,0)</f>
        <v>0</v>
      </c>
      <c r="R57" s="250">
        <f>VLOOKUP($N$2,MANDIRI!$A$4:$AX$47,29,0)</f>
        <v>0</v>
      </c>
      <c r="S57" s="250">
        <f>VLOOKUP($N$2,MANDIRI!$A$4:$AX$47,30,0)</f>
        <v>0</v>
      </c>
    </row>
    <row r="58" spans="1:19" s="99" customFormat="1" ht="30" hidden="1" customHeight="1" x14ac:dyDescent="0.25">
      <c r="A58" s="113"/>
      <c r="B58" s="252" t="e">
        <f>VLOOKUP(B57,DESKRIPSI!$C$2:$E$48,3,0)</f>
        <v>#N/A</v>
      </c>
      <c r="C58" s="252"/>
      <c r="D58" s="252"/>
      <c r="E58" s="252"/>
      <c r="F58" s="252"/>
      <c r="G58" s="251"/>
      <c r="H58" s="251"/>
      <c r="I58" s="256"/>
      <c r="J58" s="139"/>
      <c r="K58" s="138"/>
      <c r="L58" s="257"/>
      <c r="M58" s="146"/>
      <c r="O58" s="100"/>
      <c r="P58" s="250"/>
      <c r="Q58" s="250"/>
      <c r="R58" s="250"/>
      <c r="S58" s="250"/>
    </row>
    <row r="59" spans="1:19" s="99" customFormat="1" ht="30" hidden="1" customHeight="1" x14ac:dyDescent="0.25">
      <c r="A59" s="115"/>
      <c r="B59" s="281">
        <f>MANDIRI!$AE$5</f>
        <v>0</v>
      </c>
      <c r="C59" s="281"/>
      <c r="D59" s="281"/>
      <c r="E59" s="281"/>
      <c r="F59" s="281"/>
      <c r="G59" s="251" t="str">
        <f t="shared" ref="G59" si="64">IF(P59=1,"√","-")</f>
        <v>-</v>
      </c>
      <c r="H59" s="251" t="str">
        <f t="shared" ref="H59" si="65">IF(Q59=1,"√","-")</f>
        <v>-</v>
      </c>
      <c r="I59" s="256" t="str">
        <f t="shared" ref="I59" si="66">IF(R59=1,"√","-")</f>
        <v>-</v>
      </c>
      <c r="J59" s="139"/>
      <c r="K59" s="138"/>
      <c r="L59" s="257" t="str">
        <f t="shared" ref="L59" si="67">IF(S59=1,"√","-")</f>
        <v>-</v>
      </c>
      <c r="M59" s="146"/>
      <c r="N59" s="102"/>
      <c r="O59" s="100"/>
      <c r="P59" s="250">
        <f>VLOOKUP($N$2,MANDIRI!$A$4:$AX$47,31,0)</f>
        <v>0</v>
      </c>
      <c r="Q59" s="250">
        <f>VLOOKUP($N$2,MANDIRI!$A$4:$AX$47,32,0)</f>
        <v>0</v>
      </c>
      <c r="R59" s="250">
        <f>VLOOKUP($N$2,MANDIRI!$A$4:$AX$47,33,0)</f>
        <v>0</v>
      </c>
      <c r="S59" s="250">
        <f>VLOOKUP($N$2,MANDIRI!$A$4:$AX$47,34,0)</f>
        <v>0</v>
      </c>
    </row>
    <row r="60" spans="1:19" s="99" customFormat="1" ht="30" hidden="1" customHeight="1" x14ac:dyDescent="0.25">
      <c r="A60" s="115"/>
      <c r="B60" s="252" t="e">
        <f>VLOOKUP(B59,DESKRIPSI!$C$2:$E$48,3,0)</f>
        <v>#N/A</v>
      </c>
      <c r="C60" s="252"/>
      <c r="D60" s="252"/>
      <c r="E60" s="252"/>
      <c r="F60" s="252"/>
      <c r="G60" s="251"/>
      <c r="H60" s="251"/>
      <c r="I60" s="256"/>
      <c r="J60" s="139"/>
      <c r="K60" s="138"/>
      <c r="L60" s="257"/>
      <c r="M60" s="146"/>
      <c r="N60" s="102"/>
      <c r="O60" s="100"/>
      <c r="P60" s="250"/>
      <c r="Q60" s="250"/>
      <c r="R60" s="250"/>
      <c r="S60" s="250"/>
    </row>
    <row r="61" spans="1:19" s="112" customFormat="1" ht="30" hidden="1" customHeight="1" x14ac:dyDescent="0.25">
      <c r="A61" s="108"/>
      <c r="B61" s="281">
        <f>MANDIRI!$AI$5</f>
        <v>0</v>
      </c>
      <c r="C61" s="281"/>
      <c r="D61" s="281"/>
      <c r="E61" s="281"/>
      <c r="F61" s="281"/>
      <c r="G61" s="251" t="str">
        <f t="shared" ref="G61" si="68">IF(P61=1,"√","-")</f>
        <v>-</v>
      </c>
      <c r="H61" s="251" t="str">
        <f t="shared" ref="H61" si="69">IF(Q61=1,"√","-")</f>
        <v>-</v>
      </c>
      <c r="I61" s="256" t="str">
        <f t="shared" ref="I61" si="70">IF(R61=1,"√","-")</f>
        <v>-</v>
      </c>
      <c r="J61" s="139"/>
      <c r="K61" s="138"/>
      <c r="L61" s="257" t="str">
        <f t="shared" ref="L61" si="71">IF(S61=1,"√","-")</f>
        <v>-</v>
      </c>
      <c r="M61" s="146"/>
      <c r="N61" s="109"/>
      <c r="O61" s="116"/>
      <c r="P61" s="250">
        <f>VLOOKUP($N$2,MANDIRI!$A$4:$AX$47,35,0)</f>
        <v>0</v>
      </c>
      <c r="Q61" s="250">
        <f>VLOOKUP($N$2,MANDIRI!$A$4:$AX$47,36,0)</f>
        <v>0</v>
      </c>
      <c r="R61" s="250">
        <f>VLOOKUP($N$2,MANDIRI!$A$4:$AX$47,37,0)</f>
        <v>0</v>
      </c>
      <c r="S61" s="250">
        <f>VLOOKUP($N$2,MANDIRI!$A$4:$AX$47,38,0)</f>
        <v>0</v>
      </c>
    </row>
    <row r="62" spans="1:19" s="112" customFormat="1" ht="30" hidden="1" customHeight="1" x14ac:dyDescent="0.25">
      <c r="A62" s="108"/>
      <c r="B62" s="252" t="e">
        <f>VLOOKUP(B61,DESKRIPSI!$C$2:$E$48,3,0)</f>
        <v>#N/A</v>
      </c>
      <c r="C62" s="252"/>
      <c r="D62" s="252"/>
      <c r="E62" s="252"/>
      <c r="F62" s="252"/>
      <c r="G62" s="251"/>
      <c r="H62" s="251"/>
      <c r="I62" s="256"/>
      <c r="J62" s="139"/>
      <c r="K62" s="138"/>
      <c r="L62" s="257"/>
      <c r="M62" s="146"/>
      <c r="N62" s="109"/>
      <c r="O62" s="116"/>
      <c r="P62" s="250"/>
      <c r="Q62" s="250"/>
      <c r="R62" s="250"/>
      <c r="S62" s="250"/>
    </row>
    <row r="63" spans="1:19" s="112" customFormat="1" ht="30" hidden="1" customHeight="1" x14ac:dyDescent="0.25">
      <c r="A63" s="108"/>
      <c r="B63" s="281">
        <f>MANDIRI!$AM$5</f>
        <v>0</v>
      </c>
      <c r="C63" s="281"/>
      <c r="D63" s="281"/>
      <c r="E63" s="281"/>
      <c r="F63" s="281"/>
      <c r="G63" s="251" t="str">
        <f t="shared" ref="G63" si="72">IF(P63=1,"√","-")</f>
        <v>-</v>
      </c>
      <c r="H63" s="251" t="str">
        <f t="shared" ref="H63" si="73">IF(Q63=1,"√","-")</f>
        <v>-</v>
      </c>
      <c r="I63" s="256" t="str">
        <f t="shared" ref="I63" si="74">IF(R63=1,"√","-")</f>
        <v>-</v>
      </c>
      <c r="J63" s="139"/>
      <c r="K63" s="138"/>
      <c r="L63" s="257" t="str">
        <f t="shared" ref="L63" si="75">IF(S63=1,"√","-")</f>
        <v>-</v>
      </c>
      <c r="M63" s="146"/>
      <c r="N63" s="109"/>
      <c r="O63" s="116"/>
      <c r="P63" s="250">
        <f>VLOOKUP($N$2,MANDIRI!$A$4:$AX$47,39,0)</f>
        <v>0</v>
      </c>
      <c r="Q63" s="250">
        <f>VLOOKUP($N$2,MANDIRI!$A$4:$AX$47,40,0)</f>
        <v>0</v>
      </c>
      <c r="R63" s="250">
        <f>VLOOKUP($N$2,MANDIRI!$A$4:$AX$47,41,0)</f>
        <v>0</v>
      </c>
      <c r="S63" s="250">
        <f>VLOOKUP($N$2,MANDIRI!$A$4:$AX$47,42,0)</f>
        <v>0</v>
      </c>
    </row>
    <row r="64" spans="1:19" s="112" customFormat="1" ht="30" hidden="1" customHeight="1" x14ac:dyDescent="0.25">
      <c r="A64" s="108"/>
      <c r="B64" s="252" t="e">
        <f>VLOOKUP(B63,DESKRIPSI!$C$2:$E$48,3,0)</f>
        <v>#N/A</v>
      </c>
      <c r="C64" s="252"/>
      <c r="D64" s="252"/>
      <c r="E64" s="252"/>
      <c r="F64" s="252"/>
      <c r="G64" s="251"/>
      <c r="H64" s="251"/>
      <c r="I64" s="256"/>
      <c r="J64" s="139"/>
      <c r="K64" s="138"/>
      <c r="L64" s="257"/>
      <c r="M64" s="146"/>
      <c r="N64" s="109"/>
      <c r="O64" s="116"/>
      <c r="P64" s="250"/>
      <c r="Q64" s="250"/>
      <c r="R64" s="250"/>
      <c r="S64" s="250"/>
    </row>
    <row r="65" spans="1:19" s="112" customFormat="1" ht="30" hidden="1" customHeight="1" x14ac:dyDescent="0.25">
      <c r="A65" s="108"/>
      <c r="B65" s="281">
        <f>MANDIRI!$AQ$5</f>
        <v>0</v>
      </c>
      <c r="C65" s="281"/>
      <c r="D65" s="281"/>
      <c r="E65" s="281"/>
      <c r="F65" s="281"/>
      <c r="G65" s="251" t="str">
        <f t="shared" ref="G65" si="76">IF(P65=1,"√","-")</f>
        <v>-</v>
      </c>
      <c r="H65" s="251" t="str">
        <f t="shared" ref="H65" si="77">IF(Q65=1,"√","-")</f>
        <v>-</v>
      </c>
      <c r="I65" s="256" t="str">
        <f t="shared" ref="I65" si="78">IF(R65=1,"√","-")</f>
        <v>-</v>
      </c>
      <c r="J65" s="139"/>
      <c r="K65" s="138"/>
      <c r="L65" s="257" t="str">
        <f t="shared" ref="L65" si="79">IF(S65=1,"√","-")</f>
        <v>-</v>
      </c>
      <c r="M65" s="146"/>
      <c r="N65" s="109"/>
      <c r="O65" s="116"/>
      <c r="P65" s="250">
        <f>VLOOKUP($N$2,MANDIRI!$A$4:$AX$47,43,0)</f>
        <v>0</v>
      </c>
      <c r="Q65" s="250">
        <f>VLOOKUP($N$2,MANDIRI!$A$4:$AX$47,44,0)</f>
        <v>0</v>
      </c>
      <c r="R65" s="250">
        <f>VLOOKUP($N$2,MANDIRI!$A$4:$AX$47,45,0)</f>
        <v>0</v>
      </c>
      <c r="S65" s="250">
        <f>VLOOKUP($N$2,MANDIRI!$A$4:$AX$47,46,0)</f>
        <v>0</v>
      </c>
    </row>
    <row r="66" spans="1:19" s="112" customFormat="1" ht="30" hidden="1" customHeight="1" x14ac:dyDescent="0.25">
      <c r="A66" s="108"/>
      <c r="B66" s="252" t="e">
        <f>VLOOKUP(B65,DESKRIPSI!$C$2:$E$48,3,0)</f>
        <v>#N/A</v>
      </c>
      <c r="C66" s="252"/>
      <c r="D66" s="252"/>
      <c r="E66" s="252"/>
      <c r="F66" s="252"/>
      <c r="G66" s="251"/>
      <c r="H66" s="251"/>
      <c r="I66" s="256"/>
      <c r="J66" s="139"/>
      <c r="K66" s="138"/>
      <c r="L66" s="257"/>
      <c r="M66" s="146"/>
      <c r="N66" s="109"/>
      <c r="O66" s="116"/>
      <c r="P66" s="250"/>
      <c r="Q66" s="250"/>
      <c r="R66" s="250"/>
      <c r="S66" s="250"/>
    </row>
    <row r="67" spans="1:19" s="112" customFormat="1" ht="30" hidden="1" customHeight="1" x14ac:dyDescent="0.25">
      <c r="A67" s="108"/>
      <c r="B67" s="281">
        <f>MANDIRI!$AU$5</f>
        <v>0</v>
      </c>
      <c r="C67" s="281"/>
      <c r="D67" s="281"/>
      <c r="E67" s="281"/>
      <c r="F67" s="281"/>
      <c r="G67" s="251" t="str">
        <f t="shared" ref="G67" si="80">IF(P67=1,"√","-")</f>
        <v>-</v>
      </c>
      <c r="H67" s="251" t="str">
        <f t="shared" ref="H67" si="81">IF(Q67=1,"√","-")</f>
        <v>-</v>
      </c>
      <c r="I67" s="256" t="str">
        <f t="shared" ref="I67" si="82">IF(R67=1,"√","-")</f>
        <v>-</v>
      </c>
      <c r="J67" s="139"/>
      <c r="K67" s="138"/>
      <c r="L67" s="257" t="str">
        <f t="shared" ref="L67" si="83">IF(S67=1,"√","-")</f>
        <v>-</v>
      </c>
      <c r="M67" s="146"/>
      <c r="N67" s="109"/>
      <c r="O67" s="116"/>
      <c r="P67" s="250">
        <f>VLOOKUP($N$2,MANDIRI!$A$4:$AX$47,47,0)</f>
        <v>0</v>
      </c>
      <c r="Q67" s="250">
        <f>VLOOKUP($N$2,MANDIRI!$A$4:$AX$47,48,0)</f>
        <v>0</v>
      </c>
      <c r="R67" s="250">
        <f>VLOOKUP($N$2,MANDIRI!$A$4:$AX$47,49,0)</f>
        <v>0</v>
      </c>
      <c r="S67" s="250">
        <f>VLOOKUP($N$2,MANDIRI!$A$4:$AX$47,50,0)</f>
        <v>0</v>
      </c>
    </row>
    <row r="68" spans="1:19" s="112" customFormat="1" ht="30" hidden="1" customHeight="1" x14ac:dyDescent="0.25">
      <c r="A68" s="108"/>
      <c r="B68" s="252" t="e">
        <f>VLOOKUP(B67,DESKRIPSI!$C$2:$E$48,3,0)</f>
        <v>#N/A</v>
      </c>
      <c r="C68" s="252"/>
      <c r="D68" s="252"/>
      <c r="E68" s="252"/>
      <c r="F68" s="252"/>
      <c r="G68" s="251"/>
      <c r="H68" s="251"/>
      <c r="I68" s="256"/>
      <c r="J68" s="139"/>
      <c r="K68" s="138"/>
      <c r="L68" s="257"/>
      <c r="M68" s="146"/>
      <c r="N68" s="109"/>
      <c r="O68" s="116"/>
      <c r="P68" s="250"/>
      <c r="Q68" s="250"/>
      <c r="R68" s="250"/>
      <c r="S68" s="250"/>
    </row>
    <row r="69" spans="1:19" s="99" customFormat="1" ht="30" customHeight="1" x14ac:dyDescent="0.25">
      <c r="A69" s="117">
        <v>3</v>
      </c>
      <c r="B69" s="300" t="str">
        <f>'GOTONG ROYONG'!$B$4</f>
        <v>BERGOTONG ROYONG</v>
      </c>
      <c r="C69" s="301"/>
      <c r="D69" s="301"/>
      <c r="E69" s="301"/>
      <c r="F69" s="302"/>
      <c r="G69" s="107" t="s">
        <v>95</v>
      </c>
      <c r="H69" s="107" t="s">
        <v>97</v>
      </c>
      <c r="I69" s="136" t="s">
        <v>96</v>
      </c>
      <c r="J69" s="137"/>
      <c r="K69" s="136"/>
      <c r="L69" s="137" t="s">
        <v>152</v>
      </c>
      <c r="M69" s="169"/>
      <c r="N69" s="109"/>
      <c r="O69" s="100"/>
      <c r="P69" s="107" t="s">
        <v>95</v>
      </c>
      <c r="Q69" s="107" t="s">
        <v>97</v>
      </c>
      <c r="R69" s="107" t="s">
        <v>96</v>
      </c>
      <c r="S69" s="107" t="s">
        <v>152</v>
      </c>
    </row>
    <row r="70" spans="1:19" s="109" customFormat="1" ht="40.5" customHeight="1" x14ac:dyDescent="0.25">
      <c r="A70" s="148"/>
      <c r="B70" s="253" t="str">
        <f>'GOTONG ROYONG'!$C$5</f>
        <v>Kerja sama</v>
      </c>
      <c r="C70" s="254"/>
      <c r="D70" s="254"/>
      <c r="E70" s="254"/>
      <c r="F70" s="255"/>
      <c r="G70" s="265" t="str">
        <f t="shared" ref="G70" si="84">IF(P70=1,"√","-")</f>
        <v>-</v>
      </c>
      <c r="H70" s="265" t="str">
        <f t="shared" ref="H70" si="85">IF(Q70=1,"√","-")</f>
        <v>-</v>
      </c>
      <c r="I70" s="258" t="str">
        <f t="shared" ref="I70" si="86">IF(R70=1,"√","-")</f>
        <v>-</v>
      </c>
      <c r="J70" s="171"/>
      <c r="K70" s="149"/>
      <c r="L70" s="259" t="str">
        <f t="shared" ref="L70" si="87">IF(S70=1,"√","-")</f>
        <v>-</v>
      </c>
      <c r="M70" s="146"/>
      <c r="O70" s="133"/>
      <c r="P70" s="250">
        <f>VLOOKUP($N$2,'GOTONG ROYONG'!$A$4:$AX$47,3,0)</f>
        <v>0</v>
      </c>
      <c r="Q70" s="250">
        <f>VLOOKUP($N$2,'GOTONG ROYONG'!$A$4:$AX$47,4,0)</f>
        <v>0</v>
      </c>
      <c r="R70" s="250">
        <f>VLOOKUP($N$2,'GOTONG ROYONG'!$A$4:$AX$47,5,0)</f>
        <v>0</v>
      </c>
      <c r="S70" s="250">
        <f>VLOOKUP($N$2,'GOTONG ROYONG'!$A$4:$AX$47,6,0)</f>
        <v>0</v>
      </c>
    </row>
    <row r="71" spans="1:19" s="99" customFormat="1" ht="69.75" customHeight="1" x14ac:dyDescent="0.25">
      <c r="A71" s="150"/>
      <c r="B71" s="268" t="str">
        <f>VLOOKUP(B70,DESKRIPSI!$C$2:$E$48,3,0)</f>
        <v>Menampilkan tindakan yang sesuai dengan harapan dan tujuan kelompok.</v>
      </c>
      <c r="C71" s="268"/>
      <c r="D71" s="268"/>
      <c r="E71" s="268"/>
      <c r="F71" s="268"/>
      <c r="G71" s="266"/>
      <c r="H71" s="266"/>
      <c r="I71" s="260"/>
      <c r="J71" s="172"/>
      <c r="K71" s="153"/>
      <c r="L71" s="261"/>
      <c r="M71" s="146"/>
      <c r="N71" s="109"/>
      <c r="O71" s="100"/>
      <c r="P71" s="250"/>
      <c r="Q71" s="250"/>
      <c r="R71" s="250"/>
      <c r="S71" s="250"/>
    </row>
    <row r="72" spans="1:19" s="109" customFormat="1" ht="40.5" customHeight="1" x14ac:dyDescent="0.25">
      <c r="A72" s="160"/>
      <c r="B72" s="314" t="str">
        <f>'GOTONG ROYONG'!$G$5</f>
        <v>Komunikasi untuk mencapai tujuan bersama</v>
      </c>
      <c r="C72" s="315"/>
      <c r="D72" s="315"/>
      <c r="E72" s="315"/>
      <c r="F72" s="316"/>
      <c r="G72" s="265" t="str">
        <f t="shared" ref="G72" si="88">IF(P72=1,"√","-")</f>
        <v>-</v>
      </c>
      <c r="H72" s="265" t="str">
        <f t="shared" ref="H72" si="89">IF(Q72=1,"√","-")</f>
        <v>-</v>
      </c>
      <c r="I72" s="258" t="str">
        <f t="shared" ref="I72" si="90">IF(R72=1,"√","-")</f>
        <v>-</v>
      </c>
      <c r="J72" s="171"/>
      <c r="K72" s="149"/>
      <c r="L72" s="259" t="str">
        <f t="shared" ref="L72" si="91">IF(S72=1,"√","-")</f>
        <v>-</v>
      </c>
      <c r="M72" s="146"/>
      <c r="O72" s="133"/>
      <c r="P72" s="250">
        <f>VLOOKUP($N$2,'GOTONG ROYONG'!$A$4:$AX$47,7,0)</f>
        <v>0</v>
      </c>
      <c r="Q72" s="250">
        <f>VLOOKUP($N$2,'GOTONG ROYONG'!$A$4:$AX$47,8,0)</f>
        <v>0</v>
      </c>
      <c r="R72" s="250">
        <f>VLOOKUP($N$2,'GOTONG ROYONG'!$A$4:$AX$47,9,0)</f>
        <v>0</v>
      </c>
      <c r="S72" s="250">
        <f>VLOOKUP($N$2,'GOTONG ROYONG'!$A$4:$AX$47,10,0)</f>
        <v>0</v>
      </c>
    </row>
    <row r="73" spans="1:19" s="99" customFormat="1" ht="81" customHeight="1" x14ac:dyDescent="0.25">
      <c r="A73" s="162"/>
      <c r="B73" s="268" t="str">
        <f>VLOOKUP(B72,DESKRIPSI!$C$2:$E$48,3,0)</f>
        <v>Memahami informasi yang disampaikan (ungkapan pikiran, perasaan, dan keprihatinan) orang lain dan menyampaikan informasi secara akurat menggunakan berbagai simbol dan media</v>
      </c>
      <c r="C73" s="268"/>
      <c r="D73" s="268"/>
      <c r="E73" s="268"/>
      <c r="F73" s="268"/>
      <c r="G73" s="266"/>
      <c r="H73" s="266"/>
      <c r="I73" s="260"/>
      <c r="J73" s="172"/>
      <c r="K73" s="153"/>
      <c r="L73" s="261"/>
      <c r="M73" s="146"/>
      <c r="N73" s="109"/>
      <c r="O73" s="100"/>
      <c r="P73" s="250"/>
      <c r="Q73" s="250"/>
      <c r="R73" s="250"/>
      <c r="S73" s="250"/>
    </row>
    <row r="74" spans="1:19" s="99" customFormat="1" ht="30" hidden="1" customHeight="1" x14ac:dyDescent="0.25">
      <c r="A74" s="154"/>
      <c r="B74" s="310">
        <f>'GOTONG ROYONG'!$K$5</f>
        <v>0</v>
      </c>
      <c r="C74" s="311"/>
      <c r="D74" s="311"/>
      <c r="E74" s="311"/>
      <c r="F74" s="312"/>
      <c r="G74" s="262" t="str">
        <f t="shared" ref="G74" si="92">IF(P74=1,"√","-")</f>
        <v>-</v>
      </c>
      <c r="H74" s="262" t="str">
        <f t="shared" ref="H74" si="93">IF(Q74=1,"√","-")</f>
        <v>-</v>
      </c>
      <c r="I74" s="263" t="str">
        <f t="shared" ref="I74" si="94">IF(R74=1,"√","-")</f>
        <v>-</v>
      </c>
      <c r="J74" s="173"/>
      <c r="K74" s="151"/>
      <c r="L74" s="264" t="str">
        <f t="shared" ref="L74" si="95">IF(S74=1,"√","-")</f>
        <v>-</v>
      </c>
      <c r="M74" s="146"/>
      <c r="N74" s="109"/>
      <c r="O74" s="100"/>
      <c r="P74" s="250">
        <f>VLOOKUP($N$2,'GOTONG ROYONG'!$A$4:$AX$47,11,0)</f>
        <v>0</v>
      </c>
      <c r="Q74" s="250">
        <f>VLOOKUP($N$2,'GOTONG ROYONG'!$A$4:$AX$47,12,0)</f>
        <v>0</v>
      </c>
      <c r="R74" s="250">
        <f>VLOOKUP($N$2,'GOTONG ROYONG'!$A$4:$AX$47,13,0)</f>
        <v>0</v>
      </c>
      <c r="S74" s="250">
        <f>VLOOKUP($N$2,'GOTONG ROYONG'!$A$4:$AX$47,14,0)</f>
        <v>0</v>
      </c>
    </row>
    <row r="75" spans="1:19" s="99" customFormat="1" ht="30" hidden="1" customHeight="1" x14ac:dyDescent="0.25">
      <c r="A75" s="154"/>
      <c r="B75" s="267" t="e">
        <f>VLOOKUP(B74,DESKRIPSI!$C$2:$E$48,3,0)</f>
        <v>#N/A</v>
      </c>
      <c r="C75" s="267"/>
      <c r="D75" s="267"/>
      <c r="E75" s="267"/>
      <c r="F75" s="267"/>
      <c r="G75" s="262"/>
      <c r="H75" s="262"/>
      <c r="I75" s="263"/>
      <c r="J75" s="173"/>
      <c r="K75" s="151"/>
      <c r="L75" s="264"/>
      <c r="M75" s="146"/>
      <c r="N75" s="109"/>
      <c r="O75" s="100"/>
      <c r="P75" s="250"/>
      <c r="Q75" s="250"/>
      <c r="R75" s="250"/>
      <c r="S75" s="250"/>
    </row>
    <row r="76" spans="1:19" s="99" customFormat="1" ht="15" customHeight="1" x14ac:dyDescent="0.25">
      <c r="A76" s="159"/>
      <c r="B76" s="145"/>
      <c r="C76" s="145"/>
      <c r="D76" s="145"/>
      <c r="E76" s="145"/>
      <c r="F76" s="145"/>
      <c r="G76" s="146"/>
      <c r="H76" s="146"/>
      <c r="I76" s="146"/>
      <c r="J76" s="146"/>
      <c r="K76" s="146"/>
      <c r="M76" s="146"/>
      <c r="N76" s="109"/>
      <c r="O76" s="100"/>
      <c r="P76" s="113"/>
      <c r="Q76" s="113"/>
      <c r="R76" s="113"/>
      <c r="S76" s="113"/>
    </row>
    <row r="77" spans="1:19" s="99" customFormat="1" ht="15" customHeight="1" x14ac:dyDescent="0.25">
      <c r="A77" s="128"/>
      <c r="B77" s="127"/>
      <c r="C77" s="127"/>
      <c r="D77" s="127"/>
      <c r="E77" s="127"/>
      <c r="F77" s="127"/>
      <c r="G77" s="126"/>
      <c r="H77" s="126"/>
      <c r="I77" s="126"/>
      <c r="J77" s="126"/>
      <c r="K77" s="126"/>
      <c r="L77" s="147">
        <f>D5</f>
        <v>1578</v>
      </c>
      <c r="M77" s="146"/>
      <c r="N77" s="109"/>
      <c r="O77" s="100"/>
      <c r="P77" s="113"/>
      <c r="Q77" s="113"/>
      <c r="R77" s="113"/>
      <c r="S77" s="113"/>
    </row>
    <row r="78" spans="1:19" s="109" customFormat="1" ht="40.5" customHeight="1" x14ac:dyDescent="0.25">
      <c r="A78" s="148"/>
      <c r="B78" s="253" t="str">
        <f>'GOTONG ROYONG'!$O$5</f>
        <v>Tanggap terhadap lingkungan Sosial</v>
      </c>
      <c r="C78" s="254"/>
      <c r="D78" s="254"/>
      <c r="E78" s="254"/>
      <c r="F78" s="255"/>
      <c r="G78" s="251" t="str">
        <f t="shared" ref="G78" si="96">IF(P78=1,"√","-")</f>
        <v>-</v>
      </c>
      <c r="H78" s="251" t="str">
        <f t="shared" ref="H78" si="97">IF(Q78=1,"√","-")</f>
        <v>-</v>
      </c>
      <c r="I78" s="256" t="str">
        <f t="shared" ref="I78" si="98">IF(R78=1,"√","-")</f>
        <v>-</v>
      </c>
      <c r="J78" s="171"/>
      <c r="K78" s="149"/>
      <c r="L78" s="259" t="str">
        <f t="shared" ref="L78" si="99">IF(S78=1,"√","-")</f>
        <v>-</v>
      </c>
      <c r="M78" s="146"/>
      <c r="O78" s="133"/>
      <c r="P78" s="250">
        <f>VLOOKUP($N$2,'GOTONG ROYONG'!$A$4:$AX$47,15,0)</f>
        <v>0</v>
      </c>
      <c r="Q78" s="250">
        <f>VLOOKUP($N$2,'GOTONG ROYONG'!$A$4:$AX$47,16,0)</f>
        <v>0</v>
      </c>
      <c r="R78" s="250">
        <f>VLOOKUP($N$2,'GOTONG ROYONG'!$A$4:$AX$47,17,0)</f>
        <v>0</v>
      </c>
      <c r="S78" s="250">
        <f>VLOOKUP($N$2,'GOTONG ROYONG'!$A$4:$AX$47,18,0)</f>
        <v>0</v>
      </c>
    </row>
    <row r="79" spans="1:19" s="99" customFormat="1" ht="64.5" customHeight="1" x14ac:dyDescent="0.25">
      <c r="A79" s="154"/>
      <c r="B79" s="252" t="str">
        <f>VLOOKUP(B78,DESKRIPSI!$C$2:$E$48,3,0)</f>
        <v>Peka dan mengapresiasi orang-orang di lingkungan sekitar, kemudian melakukan tindakan untuk menjaga keselarasan dalam berelasi dengan orang lain.</v>
      </c>
      <c r="C79" s="252"/>
      <c r="D79" s="252"/>
      <c r="E79" s="252"/>
      <c r="F79" s="252"/>
      <c r="G79" s="251"/>
      <c r="H79" s="251"/>
      <c r="I79" s="256"/>
      <c r="J79" s="172"/>
      <c r="K79" s="153"/>
      <c r="L79" s="261"/>
      <c r="M79" s="146"/>
      <c r="N79" s="109"/>
      <c r="O79" s="100"/>
      <c r="P79" s="250"/>
      <c r="Q79" s="250"/>
      <c r="R79" s="250"/>
      <c r="S79" s="250"/>
    </row>
    <row r="80" spans="1:19" s="99" customFormat="1" ht="30" hidden="1" customHeight="1" x14ac:dyDescent="0.25">
      <c r="A80" s="154"/>
      <c r="B80" s="269">
        <f>'GOTONG ROYONG'!$S$5</f>
        <v>0</v>
      </c>
      <c r="C80" s="270"/>
      <c r="D80" s="270"/>
      <c r="E80" s="270"/>
      <c r="F80" s="271"/>
      <c r="G80" s="251" t="str">
        <f t="shared" ref="G80" si="100">IF(P80=1,"√","-")</f>
        <v>-</v>
      </c>
      <c r="H80" s="251" t="str">
        <f t="shared" ref="H80" si="101">IF(Q80=1,"√","-")</f>
        <v>-</v>
      </c>
      <c r="I80" s="256" t="str">
        <f t="shared" ref="I80" si="102">IF(R80=1,"√","-")</f>
        <v>-</v>
      </c>
      <c r="J80" s="139"/>
      <c r="K80" s="138"/>
      <c r="L80" s="257" t="str">
        <f t="shared" ref="L80" si="103">IF(S80=1,"√","-")</f>
        <v>-</v>
      </c>
      <c r="M80" s="146"/>
      <c r="N80" s="109"/>
      <c r="O80" s="100"/>
      <c r="P80" s="250">
        <f>VLOOKUP($N$2,'GOTONG ROYONG'!$A$4:$AX$47,19,0)</f>
        <v>0</v>
      </c>
      <c r="Q80" s="250">
        <f>VLOOKUP($N$2,'GOTONG ROYONG'!$A$4:$AX$47,20,0)</f>
        <v>0</v>
      </c>
      <c r="R80" s="250">
        <f>VLOOKUP($N$2,'GOTONG ROYONG'!$A$4:$AX$47,21,0)</f>
        <v>0</v>
      </c>
      <c r="S80" s="250">
        <f>VLOOKUP($N$2,'GOTONG ROYONG'!$A$4:$AX$47,22,0)</f>
        <v>0</v>
      </c>
    </row>
    <row r="81" spans="1:19" s="99" customFormat="1" ht="30" hidden="1" customHeight="1" x14ac:dyDescent="0.25">
      <c r="A81" s="154"/>
      <c r="B81" s="252" t="e">
        <f>VLOOKUP(B80,DESKRIPSI!$C$2:$E$48,3,0)</f>
        <v>#N/A</v>
      </c>
      <c r="C81" s="252"/>
      <c r="D81" s="252"/>
      <c r="E81" s="252"/>
      <c r="F81" s="252"/>
      <c r="G81" s="251"/>
      <c r="H81" s="251"/>
      <c r="I81" s="256"/>
      <c r="J81" s="139"/>
      <c r="K81" s="138"/>
      <c r="L81" s="257"/>
      <c r="M81" s="146"/>
      <c r="N81" s="109"/>
      <c r="O81" s="100"/>
      <c r="P81" s="250"/>
      <c r="Q81" s="250"/>
      <c r="R81" s="250"/>
      <c r="S81" s="250"/>
    </row>
    <row r="82" spans="1:19" s="99" customFormat="1" ht="30" hidden="1" customHeight="1" x14ac:dyDescent="0.25">
      <c r="A82" s="154"/>
      <c r="B82" s="269">
        <f>'GOTONG ROYONG'!$W$5</f>
        <v>0</v>
      </c>
      <c r="C82" s="270"/>
      <c r="D82" s="270"/>
      <c r="E82" s="270"/>
      <c r="F82" s="271"/>
      <c r="G82" s="251" t="str">
        <f t="shared" ref="G82" si="104">IF(P82=1,"√","-")</f>
        <v>-</v>
      </c>
      <c r="H82" s="251" t="str">
        <f t="shared" ref="H82" si="105">IF(Q82=1,"√","-")</f>
        <v>-</v>
      </c>
      <c r="I82" s="256" t="str">
        <f t="shared" ref="I82" si="106">IF(R82=1,"√","-")</f>
        <v>-</v>
      </c>
      <c r="J82" s="139"/>
      <c r="K82" s="138"/>
      <c r="L82" s="257" t="str">
        <f t="shared" ref="L82" si="107">IF(S82=1,"√","-")</f>
        <v>-</v>
      </c>
      <c r="M82" s="146"/>
      <c r="N82" s="109"/>
      <c r="O82" s="100"/>
      <c r="P82" s="250">
        <f>VLOOKUP($N$2,'GOTONG ROYONG'!$A$4:$AX$47,23,0)</f>
        <v>0</v>
      </c>
      <c r="Q82" s="250">
        <f>VLOOKUP($N$2,'GOTONG ROYONG'!$A$4:$AX$47,24,0)</f>
        <v>0</v>
      </c>
      <c r="R82" s="250">
        <f>VLOOKUP($N$2,'GOTONG ROYONG'!$A$4:$AX$47,25,0)</f>
        <v>0</v>
      </c>
      <c r="S82" s="250">
        <f>VLOOKUP($N$2,'GOTONG ROYONG'!$A$4:$AX$47,26,0)</f>
        <v>0</v>
      </c>
    </row>
    <row r="83" spans="1:19" s="99" customFormat="1" ht="30" hidden="1" customHeight="1" x14ac:dyDescent="0.25">
      <c r="A83" s="154"/>
      <c r="B83" s="252" t="e">
        <f>VLOOKUP(B82,DESKRIPSI!$C$2:$E$48,3,0)</f>
        <v>#N/A</v>
      </c>
      <c r="C83" s="252"/>
      <c r="D83" s="252"/>
      <c r="E83" s="252"/>
      <c r="F83" s="252"/>
      <c r="G83" s="251"/>
      <c r="H83" s="251"/>
      <c r="I83" s="256"/>
      <c r="J83" s="139"/>
      <c r="K83" s="138"/>
      <c r="L83" s="257"/>
      <c r="M83" s="146"/>
      <c r="N83" s="109"/>
      <c r="O83" s="100"/>
      <c r="P83" s="250"/>
      <c r="Q83" s="250"/>
      <c r="R83" s="250"/>
      <c r="S83" s="250"/>
    </row>
    <row r="84" spans="1:19" s="109" customFormat="1" ht="40.5" customHeight="1" x14ac:dyDescent="0.25">
      <c r="A84" s="160"/>
      <c r="B84" s="253" t="str">
        <f>'GOTONG ROYONG'!$AA$5</f>
        <v>Berbagi</v>
      </c>
      <c r="C84" s="254"/>
      <c r="D84" s="254"/>
      <c r="E84" s="254"/>
      <c r="F84" s="255"/>
      <c r="G84" s="251" t="str">
        <f t="shared" ref="G84" si="108">IF(P84=1,"√","-")</f>
        <v>-</v>
      </c>
      <c r="H84" s="251" t="str">
        <f t="shared" ref="H84" si="109">IF(Q84=1,"√","-")</f>
        <v>-</v>
      </c>
      <c r="I84" s="256" t="str">
        <f t="shared" ref="I84" si="110">IF(R84=1,"√","-")</f>
        <v>-</v>
      </c>
      <c r="J84" s="171"/>
      <c r="K84" s="149"/>
      <c r="L84" s="259" t="str">
        <f t="shared" ref="L84" si="111">IF(S84=1,"√","-")</f>
        <v>-</v>
      </c>
      <c r="M84" s="146"/>
      <c r="O84" s="133"/>
      <c r="P84" s="250">
        <f>VLOOKUP($N$2,'GOTONG ROYONG'!$A$4:$AX$47,27,0)</f>
        <v>0</v>
      </c>
      <c r="Q84" s="250">
        <f>VLOOKUP($N$2,'GOTONG ROYONG'!$A$4:$AX$47,28,0)</f>
        <v>0</v>
      </c>
      <c r="R84" s="250">
        <f>VLOOKUP($N$2,'GOTONG ROYONG'!$A$4:$AX$47,29,0)</f>
        <v>0</v>
      </c>
      <c r="S84" s="250">
        <f>VLOOKUP($N$2,'GOTONG ROYONG'!$A$4:$AX$47,30,0)</f>
        <v>0</v>
      </c>
    </row>
    <row r="85" spans="1:19" s="112" customFormat="1" ht="64.5" customHeight="1" x14ac:dyDescent="0.25">
      <c r="A85" s="152"/>
      <c r="B85" s="252" t="str">
        <f>VLOOKUP(B84,DESKRIPSI!$C$2:$E$48,3,0)</f>
        <v>Memberi dan menerima hal yang dianggap penting dan berharga kepada/dari orang-orang di lingkungan sekitar baik yang dikenal maupun tidak dikenal.</v>
      </c>
      <c r="C85" s="252"/>
      <c r="D85" s="252"/>
      <c r="E85" s="252"/>
      <c r="F85" s="252"/>
      <c r="G85" s="251"/>
      <c r="H85" s="251"/>
      <c r="I85" s="256"/>
      <c r="J85" s="172"/>
      <c r="K85" s="153"/>
      <c r="L85" s="261"/>
      <c r="M85" s="146"/>
      <c r="N85" s="109"/>
      <c r="O85" s="116"/>
      <c r="P85" s="250"/>
      <c r="Q85" s="250"/>
      <c r="R85" s="250"/>
      <c r="S85" s="250"/>
    </row>
    <row r="86" spans="1:19" s="112" customFormat="1" ht="30" hidden="1" customHeight="1" x14ac:dyDescent="0.25">
      <c r="A86" s="108"/>
      <c r="B86" s="253">
        <f>'GOTONG ROYONG'!$AE$5</f>
        <v>0</v>
      </c>
      <c r="C86" s="254"/>
      <c r="D86" s="254"/>
      <c r="E86" s="254"/>
      <c r="F86" s="255"/>
      <c r="G86" s="251" t="str">
        <f t="shared" ref="G86" si="112">IF(P86=1,"√","-")</f>
        <v>-</v>
      </c>
      <c r="H86" s="251" t="str">
        <f t="shared" ref="H86" si="113">IF(Q86=1,"√","-")</f>
        <v>-</v>
      </c>
      <c r="I86" s="256" t="str">
        <f t="shared" ref="I86" si="114">IF(R86=1,"√","-")</f>
        <v>-</v>
      </c>
      <c r="J86" s="139"/>
      <c r="K86" s="138"/>
      <c r="L86" s="257" t="str">
        <f t="shared" ref="L86" si="115">IF(S86=1,"√","-")</f>
        <v>-</v>
      </c>
      <c r="M86" s="146"/>
      <c r="N86" s="109"/>
      <c r="O86" s="116"/>
      <c r="P86" s="250">
        <f>VLOOKUP($N$2,'GOTONG ROYONG'!$A$4:$AX$47,31,0)</f>
        <v>0</v>
      </c>
      <c r="Q86" s="250">
        <f>VLOOKUP($N$2,'GOTONG ROYONG'!$A$4:$AX$47,32,0)</f>
        <v>0</v>
      </c>
      <c r="R86" s="250">
        <f>VLOOKUP($N$2,'GOTONG ROYONG'!$A$4:$AX$47,33,0)</f>
        <v>0</v>
      </c>
      <c r="S86" s="250">
        <f>VLOOKUP($N$2,'GOTONG ROYONG'!$A$4:$AX$47,34,0)</f>
        <v>0</v>
      </c>
    </row>
    <row r="87" spans="1:19" s="112" customFormat="1" ht="30" hidden="1" customHeight="1" x14ac:dyDescent="0.25">
      <c r="A87" s="108"/>
      <c r="B87" s="252" t="e">
        <f>VLOOKUP(B86,DESKRIPSI!$C$2:$E$48,3,0)</f>
        <v>#N/A</v>
      </c>
      <c r="C87" s="252"/>
      <c r="D87" s="252"/>
      <c r="E87" s="252"/>
      <c r="F87" s="252"/>
      <c r="G87" s="251"/>
      <c r="H87" s="251"/>
      <c r="I87" s="256"/>
      <c r="J87" s="139"/>
      <c r="K87" s="138"/>
      <c r="L87" s="257"/>
      <c r="M87" s="146"/>
      <c r="N87" s="109"/>
      <c r="O87" s="116"/>
      <c r="P87" s="250"/>
      <c r="Q87" s="250"/>
      <c r="R87" s="250"/>
      <c r="S87" s="250"/>
    </row>
    <row r="88" spans="1:19" s="99" customFormat="1" ht="30" hidden="1" customHeight="1" x14ac:dyDescent="0.25">
      <c r="A88" s="113"/>
      <c r="B88" s="272">
        <f>'GOTONG ROYONG'!$AI$5</f>
        <v>0</v>
      </c>
      <c r="C88" s="273"/>
      <c r="D88" s="273"/>
      <c r="E88" s="273"/>
      <c r="F88" s="274"/>
      <c r="G88" s="251" t="str">
        <f t="shared" ref="G88" si="116">IF(P88=1,"√","-")</f>
        <v>-</v>
      </c>
      <c r="H88" s="251" t="str">
        <f t="shared" ref="H88" si="117">IF(Q88=1,"√","-")</f>
        <v>-</v>
      </c>
      <c r="I88" s="256" t="str">
        <f t="shared" ref="I88" si="118">IF(R88=1,"√","-")</f>
        <v>-</v>
      </c>
      <c r="J88" s="139"/>
      <c r="K88" s="138"/>
      <c r="L88" s="257" t="str">
        <f t="shared" ref="L88" si="119">IF(S88=1,"√","-")</f>
        <v>-</v>
      </c>
      <c r="M88" s="146"/>
      <c r="N88" s="109"/>
      <c r="O88" s="100"/>
      <c r="P88" s="250">
        <f>VLOOKUP($N$2,'GOTONG ROYONG'!$A$4:$AX$47,35,0)</f>
        <v>0</v>
      </c>
      <c r="Q88" s="250">
        <f>VLOOKUP($N$2,'GOTONG ROYONG'!$A$4:$AX$47,36,0)</f>
        <v>0</v>
      </c>
      <c r="R88" s="250">
        <f>VLOOKUP($N$2,'GOTONG ROYONG'!$A$4:$AX$47,37,0)</f>
        <v>0</v>
      </c>
      <c r="S88" s="250">
        <f>VLOOKUP($N$2,'GOTONG ROYONG'!$A$4:$AX$47,38,0)</f>
        <v>0</v>
      </c>
    </row>
    <row r="89" spans="1:19" s="99" customFormat="1" ht="30" hidden="1" customHeight="1" x14ac:dyDescent="0.25">
      <c r="A89" s="113"/>
      <c r="B89" s="252" t="e">
        <f>VLOOKUP(B88,DESKRIPSI!$C$2:$E$48,3,0)</f>
        <v>#N/A</v>
      </c>
      <c r="C89" s="252"/>
      <c r="D89" s="252"/>
      <c r="E89" s="252"/>
      <c r="F89" s="252"/>
      <c r="G89" s="251"/>
      <c r="H89" s="251"/>
      <c r="I89" s="256"/>
      <c r="J89" s="139"/>
      <c r="K89" s="138"/>
      <c r="L89" s="257"/>
      <c r="M89" s="146"/>
      <c r="N89" s="109"/>
      <c r="O89" s="100"/>
      <c r="P89" s="250"/>
      <c r="Q89" s="250"/>
      <c r="R89" s="250"/>
      <c r="S89" s="250"/>
    </row>
    <row r="90" spans="1:19" s="99" customFormat="1" ht="30" hidden="1" customHeight="1" x14ac:dyDescent="0.25">
      <c r="A90" s="113"/>
      <c r="B90" s="272">
        <f>'GOTONG ROYONG'!$AM$5</f>
        <v>0</v>
      </c>
      <c r="C90" s="273"/>
      <c r="D90" s="273"/>
      <c r="E90" s="273"/>
      <c r="F90" s="274"/>
      <c r="G90" s="251" t="str">
        <f t="shared" ref="G90" si="120">IF(P90=1,"√","-")</f>
        <v>-</v>
      </c>
      <c r="H90" s="251" t="str">
        <f t="shared" ref="H90" si="121">IF(Q90=1,"√","-")</f>
        <v>-</v>
      </c>
      <c r="I90" s="256" t="str">
        <f t="shared" ref="I90" si="122">IF(R90=1,"√","-")</f>
        <v>-</v>
      </c>
      <c r="J90" s="139"/>
      <c r="K90" s="138"/>
      <c r="L90" s="257" t="str">
        <f t="shared" ref="L90" si="123">IF(S90=1,"√","-")</f>
        <v>-</v>
      </c>
      <c r="M90" s="146"/>
      <c r="N90" s="109"/>
      <c r="O90" s="100"/>
      <c r="P90" s="250">
        <f>VLOOKUP($N$2,'GOTONG ROYONG'!$A$4:$AX$47,39,0)</f>
        <v>0</v>
      </c>
      <c r="Q90" s="250">
        <f>VLOOKUP($N$2,'GOTONG ROYONG'!$A$4:$AX$47,40,0)</f>
        <v>0</v>
      </c>
      <c r="R90" s="250">
        <f>VLOOKUP($N$2,'GOTONG ROYONG'!$A$4:$AX$47,41,0)</f>
        <v>0</v>
      </c>
      <c r="S90" s="250">
        <f>VLOOKUP($N$2,'GOTONG ROYONG'!$A$4:$AX$47,42,0)</f>
        <v>0</v>
      </c>
    </row>
    <row r="91" spans="1:19" s="99" customFormat="1" ht="30" hidden="1" customHeight="1" x14ac:dyDescent="0.25">
      <c r="A91" s="113"/>
      <c r="B91" s="252" t="e">
        <f>VLOOKUP(B90,DESKRIPSI!$C$2:$E$48,3,0)</f>
        <v>#N/A</v>
      </c>
      <c r="C91" s="252"/>
      <c r="D91" s="252"/>
      <c r="E91" s="252"/>
      <c r="F91" s="252"/>
      <c r="G91" s="251"/>
      <c r="H91" s="251"/>
      <c r="I91" s="256"/>
      <c r="J91" s="139"/>
      <c r="K91" s="138"/>
      <c r="L91" s="257"/>
      <c r="M91" s="146"/>
      <c r="N91" s="109"/>
      <c r="O91" s="100"/>
      <c r="P91" s="250"/>
      <c r="Q91" s="250"/>
      <c r="R91" s="250"/>
      <c r="S91" s="250"/>
    </row>
    <row r="92" spans="1:19" s="99" customFormat="1" ht="30" hidden="1" customHeight="1" x14ac:dyDescent="0.25">
      <c r="A92" s="113"/>
      <c r="B92" s="272">
        <f>'GOTONG ROYONG'!$AQ$5</f>
        <v>0</v>
      </c>
      <c r="C92" s="273"/>
      <c r="D92" s="273"/>
      <c r="E92" s="273"/>
      <c r="F92" s="274"/>
      <c r="G92" s="251" t="str">
        <f t="shared" ref="G92" si="124">IF(P92=1,"√","-")</f>
        <v>-</v>
      </c>
      <c r="H92" s="251" t="str">
        <f t="shared" ref="H92" si="125">IF(Q92=1,"√","-")</f>
        <v>-</v>
      </c>
      <c r="I92" s="256" t="str">
        <f t="shared" ref="I92" si="126">IF(R92=1,"√","-")</f>
        <v>-</v>
      </c>
      <c r="J92" s="139"/>
      <c r="K92" s="138"/>
      <c r="L92" s="257" t="str">
        <f t="shared" ref="L92" si="127">IF(S92=1,"√","-")</f>
        <v>-</v>
      </c>
      <c r="M92" s="146"/>
      <c r="N92" s="109"/>
      <c r="O92" s="100"/>
      <c r="P92" s="250">
        <f>VLOOKUP($N$2,'GOTONG ROYONG'!$A$4:$AX$47,43,0)</f>
        <v>0</v>
      </c>
      <c r="Q92" s="250">
        <f>VLOOKUP($N$2,'GOTONG ROYONG'!$A$4:$AX$47,44,0)</f>
        <v>0</v>
      </c>
      <c r="R92" s="250">
        <f>VLOOKUP($N$2,'GOTONG ROYONG'!$A$4:$AX$47,45,0)</f>
        <v>0</v>
      </c>
      <c r="S92" s="250">
        <f>VLOOKUP($N$2,'GOTONG ROYONG'!$A$4:$AX$47,46,0)</f>
        <v>0</v>
      </c>
    </row>
    <row r="93" spans="1:19" s="99" customFormat="1" ht="30" hidden="1" customHeight="1" x14ac:dyDescent="0.25">
      <c r="A93" s="113"/>
      <c r="B93" s="252" t="e">
        <f>VLOOKUP(B92,DESKRIPSI!$C$2:$E$48,3,0)</f>
        <v>#N/A</v>
      </c>
      <c r="C93" s="252"/>
      <c r="D93" s="252"/>
      <c r="E93" s="252"/>
      <c r="F93" s="252"/>
      <c r="G93" s="251"/>
      <c r="H93" s="251"/>
      <c r="I93" s="256"/>
      <c r="J93" s="139"/>
      <c r="K93" s="138"/>
      <c r="L93" s="257"/>
      <c r="M93" s="146"/>
      <c r="N93" s="109"/>
      <c r="O93" s="100"/>
      <c r="P93" s="250"/>
      <c r="Q93" s="250"/>
      <c r="R93" s="250"/>
      <c r="S93" s="250"/>
    </row>
    <row r="94" spans="1:19" s="99" customFormat="1" ht="30" hidden="1" customHeight="1" x14ac:dyDescent="0.25">
      <c r="A94" s="113"/>
      <c r="B94" s="272">
        <f>'GOTONG ROYONG'!$AU$5</f>
        <v>0</v>
      </c>
      <c r="C94" s="273"/>
      <c r="D94" s="273"/>
      <c r="E94" s="273"/>
      <c r="F94" s="274"/>
      <c r="G94" s="251" t="str">
        <f t="shared" ref="G94" si="128">IF(P94=1,"√","-")</f>
        <v>-</v>
      </c>
      <c r="H94" s="251" t="str">
        <f t="shared" ref="H94" si="129">IF(Q94=1,"√","-")</f>
        <v>-</v>
      </c>
      <c r="I94" s="256" t="str">
        <f t="shared" ref="I94" si="130">IF(R94=1,"√","-")</f>
        <v>-</v>
      </c>
      <c r="J94" s="139"/>
      <c r="K94" s="138"/>
      <c r="L94" s="257" t="str">
        <f t="shared" ref="L94" si="131">IF(S94=1,"√","-")</f>
        <v>-</v>
      </c>
      <c r="M94" s="146"/>
      <c r="N94" s="118"/>
      <c r="O94" s="100"/>
      <c r="P94" s="250">
        <f>VLOOKUP($N$2,'GOTONG ROYONG'!$A$4:$AX$47,47,0)</f>
        <v>0</v>
      </c>
      <c r="Q94" s="250">
        <f>VLOOKUP($N$2,'GOTONG ROYONG'!$A$4:$AX$47,48,0)</f>
        <v>0</v>
      </c>
      <c r="R94" s="250">
        <f>VLOOKUP($N$2,'GOTONG ROYONG'!$A$4:$AX$47,49,0)</f>
        <v>0</v>
      </c>
      <c r="S94" s="250">
        <f>VLOOKUP($N$2,'GOTONG ROYONG'!$A$4:$AX$47,50,0)</f>
        <v>0</v>
      </c>
    </row>
    <row r="95" spans="1:19" s="99" customFormat="1" ht="30" hidden="1" customHeight="1" x14ac:dyDescent="0.25">
      <c r="A95" s="113"/>
      <c r="B95" s="252" t="e">
        <f>VLOOKUP(B94,DESKRIPSI!$C$2:$E$48,3,0)</f>
        <v>#N/A</v>
      </c>
      <c r="C95" s="252"/>
      <c r="D95" s="252"/>
      <c r="E95" s="252"/>
      <c r="F95" s="252"/>
      <c r="G95" s="251"/>
      <c r="H95" s="251"/>
      <c r="I95" s="256"/>
      <c r="J95" s="139"/>
      <c r="K95" s="138"/>
      <c r="L95" s="257"/>
      <c r="M95" s="146"/>
      <c r="N95" s="118"/>
      <c r="O95" s="100"/>
      <c r="P95" s="250"/>
      <c r="Q95" s="250"/>
      <c r="R95" s="250"/>
      <c r="S95" s="250"/>
    </row>
    <row r="96" spans="1:19" s="99" customFormat="1" ht="30" customHeight="1" x14ac:dyDescent="0.25">
      <c r="A96" s="106">
        <v>4</v>
      </c>
      <c r="B96" s="253" t="str">
        <f>BERKEBHINEKAAN!$B$4</f>
        <v>BERKEBHINEKAAN GLOBAL</v>
      </c>
      <c r="C96" s="254"/>
      <c r="D96" s="254"/>
      <c r="E96" s="254"/>
      <c r="F96" s="255"/>
      <c r="G96" s="107" t="s">
        <v>95</v>
      </c>
      <c r="H96" s="107" t="s">
        <v>97</v>
      </c>
      <c r="I96" s="136" t="s">
        <v>96</v>
      </c>
      <c r="J96" s="137"/>
      <c r="K96" s="136"/>
      <c r="L96" s="137" t="s">
        <v>152</v>
      </c>
      <c r="M96" s="169"/>
      <c r="N96" s="118"/>
      <c r="O96" s="100"/>
      <c r="P96" s="107" t="s">
        <v>95</v>
      </c>
      <c r="Q96" s="107" t="s">
        <v>97</v>
      </c>
      <c r="R96" s="107" t="s">
        <v>96</v>
      </c>
      <c r="S96" s="107" t="s">
        <v>152</v>
      </c>
    </row>
    <row r="97" spans="1:19" s="109" customFormat="1" ht="40.5" customHeight="1" x14ac:dyDescent="0.25">
      <c r="A97" s="148"/>
      <c r="B97" s="269" t="str">
        <f>BERKEBHINEKAAN!$C$5</f>
        <v>Mendalami budaya dan identitas budaya</v>
      </c>
      <c r="C97" s="270"/>
      <c r="D97" s="270"/>
      <c r="E97" s="270"/>
      <c r="F97" s="271"/>
      <c r="G97" s="251" t="str">
        <f t="shared" ref="G97" si="132">IF(P97=1,"√","-")</f>
        <v>-</v>
      </c>
      <c r="H97" s="251" t="str">
        <f t="shared" ref="H97" si="133">IF(Q97=1,"√","-")</f>
        <v>-</v>
      </c>
      <c r="I97" s="256" t="str">
        <f t="shared" ref="I97" si="134">IF(R97=1,"√","-")</f>
        <v>-</v>
      </c>
      <c r="J97" s="171"/>
      <c r="K97" s="149"/>
      <c r="L97" s="259" t="str">
        <f t="shared" ref="L97" si="135">IF(S97=1,"√","-")</f>
        <v>-</v>
      </c>
      <c r="M97" s="146"/>
      <c r="O97" s="133"/>
      <c r="P97" s="250">
        <f>VLOOKUP($N$2,BERKEBHINEKAAN!$A$4:$AX$47,3,0)</f>
        <v>0</v>
      </c>
      <c r="Q97" s="250">
        <f>VLOOKUP($N$2,BERKEBHINEKAAN!$A$4:$AX$47,4,0)</f>
        <v>0</v>
      </c>
      <c r="R97" s="250">
        <f>VLOOKUP($N$2,BERKEBHINEKAAN!$A$4:$AX$47,5,0)</f>
        <v>0</v>
      </c>
      <c r="S97" s="250">
        <f>VLOOKUP($N$2,BERKEBHINEKAAN!$A$4:$AX$47,6,0)</f>
        <v>0</v>
      </c>
    </row>
    <row r="98" spans="1:19" s="99" customFormat="1" ht="64.5" customHeight="1" x14ac:dyDescent="0.25">
      <c r="A98" s="154"/>
      <c r="B98" s="252" t="str">
        <f>VLOOKUP(B97,DESKRIPSI!$C$2:$E$48,3,0)</f>
        <v>Mengidentifikasi dan mendeskripsikan ide-ide tentang dirinya dan berbagai kelompok di lingkungan sekitarnya, serta cara orang lain berperilaku dan berkomunikasi dengannya.</v>
      </c>
      <c r="C98" s="252"/>
      <c r="D98" s="252"/>
      <c r="E98" s="252"/>
      <c r="F98" s="252"/>
      <c r="G98" s="251"/>
      <c r="H98" s="251"/>
      <c r="I98" s="256"/>
      <c r="J98" s="172"/>
      <c r="K98" s="153"/>
      <c r="L98" s="261"/>
      <c r="M98" s="146"/>
      <c r="N98" s="109"/>
      <c r="O98" s="100"/>
      <c r="P98" s="250"/>
      <c r="Q98" s="250"/>
      <c r="R98" s="250"/>
      <c r="S98" s="250"/>
    </row>
    <row r="99" spans="1:19" s="109" customFormat="1" ht="40.5" customHeight="1" x14ac:dyDescent="0.25">
      <c r="A99" s="160"/>
      <c r="B99" s="253" t="str">
        <f>BERKEBHINEKAAN!$G$5</f>
        <v>Berkomunikasi antar budaya</v>
      </c>
      <c r="C99" s="254"/>
      <c r="D99" s="254"/>
      <c r="E99" s="254"/>
      <c r="F99" s="255"/>
      <c r="G99" s="251" t="str">
        <f t="shared" ref="G99" si="136">IF(P99=1,"√","-")</f>
        <v>-</v>
      </c>
      <c r="H99" s="251" t="str">
        <f t="shared" ref="H99" si="137">IF(Q99=1,"√","-")</f>
        <v>-</v>
      </c>
      <c r="I99" s="256" t="str">
        <f t="shared" ref="I99" si="138">IF(R99=1,"√","-")</f>
        <v>-</v>
      </c>
      <c r="J99" s="171"/>
      <c r="K99" s="149"/>
      <c r="L99" s="259" t="str">
        <f t="shared" ref="L99" si="139">IF(S99=1,"√","-")</f>
        <v>-</v>
      </c>
      <c r="M99" s="146"/>
      <c r="O99" s="133"/>
      <c r="P99" s="250">
        <f>VLOOKUP($N$2,BERKEBHINEKAAN!$A$4:$AX$47,7,0)</f>
        <v>0</v>
      </c>
      <c r="Q99" s="250">
        <f>VLOOKUP($N$2,BERKEBHINEKAAN!$A$4:$AX$47,8,0)</f>
        <v>0</v>
      </c>
      <c r="R99" s="250">
        <f>VLOOKUP($N$2,BERKEBHINEKAAN!$A$4:$AX$47,9,0)</f>
        <v>0</v>
      </c>
      <c r="S99" s="250">
        <f>VLOOKUP($N$2,BERKEBHINEKAAN!$A$4:$AX$47,10,0)</f>
        <v>0</v>
      </c>
    </row>
    <row r="100" spans="1:19" s="99" customFormat="1" ht="64.5" customHeight="1" x14ac:dyDescent="0.25">
      <c r="A100" s="154"/>
      <c r="B100" s="252" t="str">
        <f>VLOOKUP(B99,DESKRIPSI!$C$2:$E$48,3,0)</f>
        <v>Mendeskripsikan penggunaan kata, tulisan dan bahasa tubuh yang memiliki makna yang berbeda di lingkungan sekitarnya dan dalam suatu budaya tertentu.</v>
      </c>
      <c r="C100" s="252"/>
      <c r="D100" s="252"/>
      <c r="E100" s="252"/>
      <c r="F100" s="252"/>
      <c r="G100" s="251"/>
      <c r="H100" s="251"/>
      <c r="I100" s="256"/>
      <c r="J100" s="172"/>
      <c r="K100" s="153"/>
      <c r="L100" s="261"/>
      <c r="M100" s="146"/>
      <c r="N100" s="109"/>
      <c r="O100" s="100"/>
      <c r="P100" s="250"/>
      <c r="Q100" s="250"/>
      <c r="R100" s="250"/>
      <c r="S100" s="250"/>
    </row>
    <row r="101" spans="1:19" s="99" customFormat="1" ht="30" hidden="1" customHeight="1" x14ac:dyDescent="0.25">
      <c r="A101" s="154"/>
      <c r="B101" s="119">
        <f>BERKEBHINEKAAN!$K$5</f>
        <v>0</v>
      </c>
      <c r="C101" s="120"/>
      <c r="D101" s="120"/>
      <c r="E101" s="120"/>
      <c r="F101" s="121"/>
      <c r="G101" s="251" t="str">
        <f t="shared" ref="G101" si="140">IF(P101=1,"√","-")</f>
        <v>-</v>
      </c>
      <c r="H101" s="251" t="str">
        <f t="shared" ref="H101" si="141">IF(Q101=1,"√","-")</f>
        <v>-</v>
      </c>
      <c r="I101" s="256" t="str">
        <f t="shared" ref="I101" si="142">IF(R101=1,"√","-")</f>
        <v>-</v>
      </c>
      <c r="J101" s="139"/>
      <c r="K101" s="138"/>
      <c r="L101" s="257" t="str">
        <f t="shared" ref="L101" si="143">IF(S101=1,"√","-")</f>
        <v>-</v>
      </c>
      <c r="M101" s="146"/>
      <c r="N101" s="109"/>
      <c r="O101" s="100"/>
      <c r="P101" s="250">
        <f>VLOOKUP($N$2,BERKEBHINEKAAN!$A$4:$AX$47,11,0)</f>
        <v>0</v>
      </c>
      <c r="Q101" s="250">
        <f>VLOOKUP($N$2,BERKEBHINEKAAN!$A$4:$AX$47,12,0)</f>
        <v>0</v>
      </c>
      <c r="R101" s="250">
        <f>VLOOKUP($N$2,BERKEBHINEKAAN!$A$4:$AX$47,13,0)</f>
        <v>0</v>
      </c>
      <c r="S101" s="250">
        <f>VLOOKUP($N$2,BERKEBHINEKAAN!$A$4:$AX$47,14,0)</f>
        <v>0</v>
      </c>
    </row>
    <row r="102" spans="1:19" s="99" customFormat="1" ht="30" hidden="1" customHeight="1" x14ac:dyDescent="0.25">
      <c r="A102" s="154"/>
      <c r="B102" s="252" t="e">
        <f>VLOOKUP(B101,DESKRIPSI!$C$2:$E$48,3,0)</f>
        <v>#N/A</v>
      </c>
      <c r="C102" s="252"/>
      <c r="D102" s="252"/>
      <c r="E102" s="252"/>
      <c r="F102" s="252"/>
      <c r="G102" s="251"/>
      <c r="H102" s="251"/>
      <c r="I102" s="256"/>
      <c r="J102" s="139"/>
      <c r="K102" s="138"/>
      <c r="L102" s="257"/>
      <c r="M102" s="146"/>
      <c r="N102" s="109"/>
      <c r="O102" s="100"/>
      <c r="P102" s="250"/>
      <c r="Q102" s="250"/>
      <c r="R102" s="250"/>
      <c r="S102" s="250"/>
    </row>
    <row r="103" spans="1:19" s="109" customFormat="1" ht="40.5" customHeight="1" x14ac:dyDescent="0.25">
      <c r="A103" s="160"/>
      <c r="B103" s="253" t="str">
        <f>BERKEBHINEKAAN!$O$5</f>
        <v>Berkomunikasi antar budaya</v>
      </c>
      <c r="C103" s="254"/>
      <c r="D103" s="254"/>
      <c r="E103" s="254"/>
      <c r="F103" s="255"/>
      <c r="G103" s="251" t="str">
        <f t="shared" ref="G103" si="144">IF(P103=1,"√","-")</f>
        <v>-</v>
      </c>
      <c r="H103" s="251" t="str">
        <f t="shared" ref="H103" si="145">IF(Q103=1,"√","-")</f>
        <v>-</v>
      </c>
      <c r="I103" s="256" t="str">
        <f t="shared" ref="I103" si="146">IF(R103=1,"√","-")</f>
        <v>-</v>
      </c>
      <c r="J103" s="171"/>
      <c r="K103" s="149"/>
      <c r="L103" s="163" t="str">
        <f t="shared" ref="L103" si="147">IF(S103=1,"√","-")</f>
        <v>-</v>
      </c>
      <c r="M103" s="170"/>
      <c r="O103" s="133"/>
      <c r="P103" s="250">
        <f>VLOOKUP($N$2,BERKEBHINEKAAN!$A$4:$AX$47,15,0)</f>
        <v>0</v>
      </c>
      <c r="Q103" s="250">
        <f>VLOOKUP($N$2,BERKEBHINEKAAN!$A$4:$AX$47,16,0)</f>
        <v>0</v>
      </c>
      <c r="R103" s="250">
        <f>VLOOKUP($N$2,BERKEBHINEKAAN!$A$4:$AX$47,17,0)</f>
        <v>0</v>
      </c>
      <c r="S103" s="250">
        <f>VLOOKUP($N$2,BERKEBHINEKAAN!$A$4:$AX$47,18,0)</f>
        <v>0</v>
      </c>
    </row>
    <row r="104" spans="1:19" s="99" customFormat="1" ht="64.5" customHeight="1" x14ac:dyDescent="0.25">
      <c r="A104" s="154"/>
      <c r="B104" s="252" t="str">
        <f>VLOOKUP(B103,DESKRIPSI!$C$2:$E$48,3,0)</f>
        <v>Mendeskripsikan penggunaan kata, tulisan dan bahasa tubuh yang memiliki makna yang berbeda di lingkungan sekitarnya dan dalam suatu budaya tertentu.</v>
      </c>
      <c r="C104" s="252"/>
      <c r="D104" s="252"/>
      <c r="E104" s="252"/>
      <c r="F104" s="252"/>
      <c r="G104" s="251"/>
      <c r="H104" s="251"/>
      <c r="I104" s="256"/>
      <c r="J104" s="172"/>
      <c r="K104" s="153"/>
      <c r="L104" s="164"/>
      <c r="M104" s="170"/>
      <c r="N104" s="109"/>
      <c r="O104" s="100"/>
      <c r="P104" s="250"/>
      <c r="Q104" s="250"/>
      <c r="R104" s="250"/>
      <c r="S104" s="250"/>
    </row>
    <row r="105" spans="1:19" s="99" customFormat="1" ht="30" hidden="1" customHeight="1" x14ac:dyDescent="0.25">
      <c r="A105" s="154"/>
      <c r="B105" s="119">
        <f>BERKEBHINEKAAN!$S$5</f>
        <v>0</v>
      </c>
      <c r="C105" s="120"/>
      <c r="D105" s="120"/>
      <c r="E105" s="120"/>
      <c r="F105" s="121"/>
      <c r="G105" s="251" t="str">
        <f t="shared" ref="G105" si="148">IF(P105=1,"√","-")</f>
        <v>-</v>
      </c>
      <c r="H105" s="251" t="str">
        <f t="shared" ref="H105" si="149">IF(Q105=1,"√","-")</f>
        <v>-</v>
      </c>
      <c r="I105" s="256" t="str">
        <f t="shared" ref="I105" si="150">IF(R105=1,"√","-")</f>
        <v>-</v>
      </c>
      <c r="J105" s="139"/>
      <c r="K105" s="138"/>
      <c r="L105" s="257" t="str">
        <f t="shared" ref="L105" si="151">IF(S105=1,"√","-")</f>
        <v>-</v>
      </c>
      <c r="M105" s="146"/>
      <c r="N105" s="109"/>
      <c r="O105" s="100"/>
      <c r="P105" s="250">
        <f>VLOOKUP($N$2,BERKEBHINEKAAN!$A$4:$AX$47,19,0)</f>
        <v>0</v>
      </c>
      <c r="Q105" s="250">
        <f>VLOOKUP($N$2,BERKEBHINEKAAN!$A$4:$AX$47,20,0)</f>
        <v>0</v>
      </c>
      <c r="R105" s="250">
        <f>VLOOKUP($N$2,BERKEBHINEKAAN!$A$4:$AX$47,21,0)</f>
        <v>0</v>
      </c>
      <c r="S105" s="250">
        <f>VLOOKUP($N$2,BERKEBHINEKAAN!$A$4:$AX$47,22,0)</f>
        <v>0</v>
      </c>
    </row>
    <row r="106" spans="1:19" s="99" customFormat="1" ht="30" hidden="1" customHeight="1" x14ac:dyDescent="0.25">
      <c r="A106" s="154"/>
      <c r="B106" s="252" t="e">
        <f>VLOOKUP(B105,DESKRIPSI!$C$2:$E$48,3,0)</f>
        <v>#N/A</v>
      </c>
      <c r="C106" s="252"/>
      <c r="D106" s="252"/>
      <c r="E106" s="252"/>
      <c r="F106" s="252"/>
      <c r="G106" s="251"/>
      <c r="H106" s="251"/>
      <c r="I106" s="256"/>
      <c r="J106" s="139"/>
      <c r="K106" s="138"/>
      <c r="L106" s="257"/>
      <c r="M106" s="146"/>
      <c r="N106" s="109"/>
      <c r="O106" s="100"/>
      <c r="P106" s="250"/>
      <c r="Q106" s="250"/>
      <c r="R106" s="250"/>
      <c r="S106" s="250"/>
    </row>
    <row r="107" spans="1:19" s="99" customFormat="1" ht="30" hidden="1" customHeight="1" x14ac:dyDescent="0.25">
      <c r="A107" s="154"/>
      <c r="B107" s="119">
        <f>BERKEBHINEKAAN!$W$5</f>
        <v>0</v>
      </c>
      <c r="C107" s="120"/>
      <c r="D107" s="120"/>
      <c r="E107" s="120"/>
      <c r="F107" s="121"/>
      <c r="G107" s="251" t="str">
        <f t="shared" ref="G107" si="152">IF(P107=1,"√","-")</f>
        <v>-</v>
      </c>
      <c r="H107" s="251" t="str">
        <f t="shared" ref="H107" si="153">IF(Q107=1,"√","-")</f>
        <v>-</v>
      </c>
      <c r="I107" s="256" t="str">
        <f t="shared" ref="I107" si="154">IF(R107=1,"√","-")</f>
        <v>-</v>
      </c>
      <c r="J107" s="139"/>
      <c r="K107" s="138"/>
      <c r="L107" s="257" t="str">
        <f t="shared" ref="L107" si="155">IF(S107=1,"√","-")</f>
        <v>-</v>
      </c>
      <c r="M107" s="146"/>
      <c r="N107" s="109"/>
      <c r="O107" s="100"/>
      <c r="P107" s="250">
        <f>VLOOKUP($N$2,BERKEBHINEKAAN!$A$4:$AX$47,23,0)</f>
        <v>0</v>
      </c>
      <c r="Q107" s="250">
        <f>VLOOKUP($N$2,BERKEBHINEKAAN!$A$4:$AX$47,24,0)</f>
        <v>0</v>
      </c>
      <c r="R107" s="250">
        <f>VLOOKUP($N$2,BERKEBHINEKAAN!$A$4:$AX$47,25,0)</f>
        <v>0</v>
      </c>
      <c r="S107" s="250">
        <f>VLOOKUP($N$2,BERKEBHINEKAAN!$A$4:$AX$47,26,0)</f>
        <v>0</v>
      </c>
    </row>
    <row r="108" spans="1:19" s="99" customFormat="1" ht="30" hidden="1" customHeight="1" x14ac:dyDescent="0.25">
      <c r="A108" s="154"/>
      <c r="B108" s="252" t="e">
        <f>VLOOKUP(B107,DESKRIPSI!$C$2:$E$48,3,0)</f>
        <v>#N/A</v>
      </c>
      <c r="C108" s="252"/>
      <c r="D108" s="252"/>
      <c r="E108" s="252"/>
      <c r="F108" s="252"/>
      <c r="G108" s="251"/>
      <c r="H108" s="251"/>
      <c r="I108" s="256"/>
      <c r="J108" s="139"/>
      <c r="K108" s="138"/>
      <c r="L108" s="257"/>
      <c r="M108" s="146"/>
      <c r="N108" s="109"/>
      <c r="O108" s="100"/>
      <c r="P108" s="250"/>
      <c r="Q108" s="250"/>
      <c r="R108" s="250"/>
      <c r="S108" s="250"/>
    </row>
    <row r="109" spans="1:19" s="109" customFormat="1" ht="40.5" customHeight="1" x14ac:dyDescent="0.25">
      <c r="A109" s="160"/>
      <c r="B109" s="253" t="str">
        <f>BERKEBHINEKAAN!$AA$5</f>
        <v>Refleksi terhadap pengalaman kebinekaan.</v>
      </c>
      <c r="C109" s="254"/>
      <c r="D109" s="254"/>
      <c r="E109" s="254"/>
      <c r="F109" s="255"/>
      <c r="G109" s="265" t="str">
        <f t="shared" ref="G109" si="156">IF(P109=1,"√","-")</f>
        <v>-</v>
      </c>
      <c r="H109" s="265" t="str">
        <f t="shared" ref="H109" si="157">IF(Q109=1,"√","-")</f>
        <v>-</v>
      </c>
      <c r="I109" s="258" t="str">
        <f t="shared" ref="I109" si="158">IF(R109=1,"√","-")</f>
        <v>-</v>
      </c>
      <c r="J109" s="171"/>
      <c r="K109" s="149"/>
      <c r="L109" s="259" t="str">
        <f t="shared" ref="L109" si="159">IF(S109=1,"√","-")</f>
        <v>-</v>
      </c>
      <c r="M109" s="146"/>
      <c r="O109" s="133"/>
      <c r="P109" s="250">
        <f>VLOOKUP($N$2,BERKEBHINEKAAN!$A$4:$AX$47,27,0)</f>
        <v>0</v>
      </c>
      <c r="Q109" s="250">
        <f>VLOOKUP($N$2,BERKEBHINEKAAN!$A$4:$AX$47,28,0)</f>
        <v>0</v>
      </c>
      <c r="R109" s="250">
        <f>VLOOKUP($N$2,BERKEBHINEKAAN!$A$4:$AX$47,29,0)</f>
        <v>0</v>
      </c>
      <c r="S109" s="250">
        <f>VLOOKUP($N$2,BERKEBHINEKAAN!$A$4:$AX$47,30,0)</f>
        <v>0</v>
      </c>
    </row>
    <row r="110" spans="1:19" s="99" customFormat="1" ht="58.5" customHeight="1" x14ac:dyDescent="0.25">
      <c r="A110" s="154"/>
      <c r="B110" s="268" t="str">
        <f>VLOOKUP(B109,DESKRIPSI!$C$2:$E$48,3,0)</f>
        <v>Menyebutkan apa yang telah dipelajari tentang orang lain dari interaksinya dengan kemajemukan budaya di lingkungan sekitar.</v>
      </c>
      <c r="C110" s="268"/>
      <c r="D110" s="268"/>
      <c r="E110" s="268"/>
      <c r="F110" s="268"/>
      <c r="G110" s="266"/>
      <c r="H110" s="266"/>
      <c r="I110" s="260"/>
      <c r="J110" s="172"/>
      <c r="K110" s="153"/>
      <c r="L110" s="261"/>
      <c r="M110" s="146"/>
      <c r="N110" s="109"/>
      <c r="O110" s="100"/>
      <c r="P110" s="250"/>
      <c r="Q110" s="250"/>
      <c r="R110" s="250"/>
      <c r="S110" s="250"/>
    </row>
    <row r="111" spans="1:19" s="99" customFormat="1" ht="30" hidden="1" customHeight="1" x14ac:dyDescent="0.25">
      <c r="A111" s="154"/>
      <c r="B111" s="155">
        <f>BERKEBHINEKAAN!$AE$5</f>
        <v>0</v>
      </c>
      <c r="C111" s="156"/>
      <c r="D111" s="156"/>
      <c r="E111" s="156"/>
      <c r="F111" s="157"/>
      <c r="G111" s="262" t="str">
        <f t="shared" ref="G111" si="160">IF(P111=1,"√","-")</f>
        <v>-</v>
      </c>
      <c r="H111" s="262" t="str">
        <f t="shared" ref="H111" si="161">IF(Q111=1,"√","-")</f>
        <v>-</v>
      </c>
      <c r="I111" s="262" t="str">
        <f t="shared" ref="I111" si="162">IF(R111=1,"√","-")</f>
        <v>-</v>
      </c>
      <c r="J111" s="151"/>
      <c r="K111" s="151"/>
      <c r="L111" s="264" t="str">
        <f t="shared" ref="L111" si="163">IF(S111=1,"√","-")</f>
        <v>-</v>
      </c>
      <c r="M111" s="146"/>
      <c r="N111" s="109"/>
      <c r="O111" s="100"/>
      <c r="P111" s="250">
        <f>VLOOKUP($N$2,BERKEBHINEKAAN!$A$4:$AX$47,31,0)</f>
        <v>0</v>
      </c>
      <c r="Q111" s="250">
        <f>VLOOKUP($N$2,BERKEBHINEKAAN!$A$4:$AX$47,32,0)</f>
        <v>0</v>
      </c>
      <c r="R111" s="250">
        <f>VLOOKUP($N$2,BERKEBHINEKAAN!$A$4:$AX$47,33,0)</f>
        <v>0</v>
      </c>
      <c r="S111" s="250">
        <f>VLOOKUP($N$2,BERKEBHINEKAAN!$A$4:$AX$47,34,0)</f>
        <v>0</v>
      </c>
    </row>
    <row r="112" spans="1:19" s="99" customFormat="1" ht="30" hidden="1" customHeight="1" x14ac:dyDescent="0.25">
      <c r="A112" s="154"/>
      <c r="B112" s="267" t="e">
        <f>VLOOKUP(B111,DESKRIPSI!$C$2:$E$48,3,0)</f>
        <v>#N/A</v>
      </c>
      <c r="C112" s="267"/>
      <c r="D112" s="267"/>
      <c r="E112" s="267"/>
      <c r="F112" s="267"/>
      <c r="G112" s="262"/>
      <c r="H112" s="262"/>
      <c r="I112" s="262"/>
      <c r="J112" s="151"/>
      <c r="K112" s="151"/>
      <c r="L112" s="264"/>
      <c r="M112" s="146"/>
      <c r="N112" s="109"/>
      <c r="O112" s="100"/>
      <c r="P112" s="250"/>
      <c r="Q112" s="250"/>
      <c r="R112" s="250"/>
      <c r="S112" s="250"/>
    </row>
    <row r="113" spans="1:19" s="99" customFormat="1" ht="30" hidden="1" customHeight="1" x14ac:dyDescent="0.25">
      <c r="A113" s="154"/>
      <c r="B113" s="155">
        <f>BERKEBHINEKAAN!$AI$5</f>
        <v>0</v>
      </c>
      <c r="C113" s="156"/>
      <c r="D113" s="156"/>
      <c r="E113" s="156"/>
      <c r="F113" s="157"/>
      <c r="G113" s="262" t="str">
        <f t="shared" ref="G113" si="164">IF(P113=1,"√","-")</f>
        <v>-</v>
      </c>
      <c r="H113" s="262" t="str">
        <f t="shared" ref="H113" si="165">IF(Q113=1,"√","-")</f>
        <v>-</v>
      </c>
      <c r="I113" s="262" t="str">
        <f t="shared" ref="I113" si="166">IF(R113=1,"√","-")</f>
        <v>-</v>
      </c>
      <c r="J113" s="151"/>
      <c r="K113" s="151"/>
      <c r="L113" s="264" t="str">
        <f t="shared" ref="L113" si="167">IF(S113=1,"√","-")</f>
        <v>-</v>
      </c>
      <c r="M113" s="146"/>
      <c r="O113" s="100"/>
      <c r="P113" s="250">
        <f>VLOOKUP($N$2,BERKEBHINEKAAN!$A$4:$AX$47,35,0)</f>
        <v>0</v>
      </c>
      <c r="Q113" s="250">
        <f>VLOOKUP($N$2,BERKEBHINEKAAN!$A$4:$AX$47,36,0)</f>
        <v>0</v>
      </c>
      <c r="R113" s="250">
        <f>VLOOKUP($N$2,BERKEBHINEKAAN!$A$4:$AX$47,37,0)</f>
        <v>0</v>
      </c>
      <c r="S113" s="250">
        <f>VLOOKUP($N$2,BERKEBHINEKAAN!$A$4:$AX$47,38,0)</f>
        <v>0</v>
      </c>
    </row>
    <row r="114" spans="1:19" s="99" customFormat="1" ht="30" hidden="1" customHeight="1" x14ac:dyDescent="0.25">
      <c r="A114" s="154"/>
      <c r="B114" s="267" t="e">
        <f>VLOOKUP(B113,DESKRIPSI!$C$2:$E$48,3,0)</f>
        <v>#N/A</v>
      </c>
      <c r="C114" s="267"/>
      <c r="D114" s="267"/>
      <c r="E114" s="267"/>
      <c r="F114" s="267"/>
      <c r="G114" s="262"/>
      <c r="H114" s="262"/>
      <c r="I114" s="262"/>
      <c r="J114" s="151"/>
      <c r="K114" s="151"/>
      <c r="L114" s="264"/>
      <c r="M114" s="146"/>
      <c r="O114" s="100"/>
      <c r="P114" s="250"/>
      <c r="Q114" s="250"/>
      <c r="R114" s="250"/>
      <c r="S114" s="250"/>
    </row>
    <row r="115" spans="1:19" s="109" customFormat="1" ht="40.5" customHeight="1" x14ac:dyDescent="0.25">
      <c r="A115" s="165"/>
      <c r="B115" s="253" t="str">
        <f>BERKEBHINEKAAN!$AM$5</f>
        <v xml:space="preserve">Memahami peran individu dalam demokrasi
</v>
      </c>
      <c r="C115" s="254"/>
      <c r="D115" s="254"/>
      <c r="E115" s="254"/>
      <c r="F115" s="255"/>
      <c r="G115" s="265" t="str">
        <f t="shared" ref="G115" si="168">IF(P115=1,"√","-")</f>
        <v>-</v>
      </c>
      <c r="H115" s="265" t="str">
        <f t="shared" ref="H115" si="169">IF(Q115=1,"√","-")</f>
        <v>-</v>
      </c>
      <c r="I115" s="258" t="str">
        <f t="shared" ref="I115" si="170">IF(R115=1,"√","-")</f>
        <v>-</v>
      </c>
      <c r="J115" s="171"/>
      <c r="K115" s="258" t="str">
        <f>IF(S115=1,"√","-")</f>
        <v>-</v>
      </c>
      <c r="L115" s="259"/>
      <c r="M115" s="146"/>
      <c r="N115" s="135"/>
      <c r="O115" s="133"/>
      <c r="P115" s="250">
        <f>VLOOKUP($N$2,BERKEBHINEKAAN!$A$4:$AX$47,39,0)</f>
        <v>0</v>
      </c>
      <c r="Q115" s="250">
        <f>VLOOKUP($N$2,BERKEBHINEKAAN!$A$4:$AX$47,40,0)</f>
        <v>0</v>
      </c>
      <c r="R115" s="250">
        <f>VLOOKUP($N$2,BERKEBHINEKAAN!$A$4:$AX$47,41,0)</f>
        <v>0</v>
      </c>
      <c r="S115" s="250">
        <f>VLOOKUP($N$2,BERKEBHINEKAAN!$A$4:$AX$47,42,0)</f>
        <v>0</v>
      </c>
    </row>
    <row r="116" spans="1:19" s="99" customFormat="1" ht="58.5" customHeight="1" x14ac:dyDescent="0.25">
      <c r="A116" s="161"/>
      <c r="B116" s="268" t="str">
        <f>VLOOKUP(B115,DESKRIPSI!$C$2:$E$48,3,0)</f>
        <v>Memahami konsep hak dan kewajiban, serta implikasinya terhadap perilakunya.</v>
      </c>
      <c r="C116" s="268"/>
      <c r="D116" s="268"/>
      <c r="E116" s="268"/>
      <c r="F116" s="268"/>
      <c r="G116" s="266"/>
      <c r="H116" s="266"/>
      <c r="I116" s="260"/>
      <c r="J116" s="172"/>
      <c r="K116" s="260"/>
      <c r="L116" s="261"/>
      <c r="M116" s="146"/>
      <c r="N116" s="102"/>
      <c r="O116" s="100"/>
      <c r="P116" s="250"/>
      <c r="Q116" s="250"/>
      <c r="R116" s="250"/>
      <c r="S116" s="250"/>
    </row>
    <row r="117" spans="1:19" s="112" customFormat="1" ht="30" hidden="1" customHeight="1" x14ac:dyDescent="0.25">
      <c r="A117" s="108"/>
      <c r="B117" s="253">
        <f>BERKEBHINEKAAN!$AQ$5</f>
        <v>0</v>
      </c>
      <c r="C117" s="254"/>
      <c r="D117" s="254"/>
      <c r="E117" s="254"/>
      <c r="F117" s="255"/>
      <c r="G117" s="251" t="str">
        <f t="shared" ref="G117" si="171">IF(P117=1,"√","-")</f>
        <v>-</v>
      </c>
      <c r="H117" s="251" t="str">
        <f t="shared" ref="H117" si="172">IF(Q117=1,"√","-")</f>
        <v>-</v>
      </c>
      <c r="I117" s="256" t="str">
        <f t="shared" ref="I117" si="173">IF(R117=1,"√","-")</f>
        <v>-</v>
      </c>
      <c r="J117" s="139"/>
      <c r="K117" s="138"/>
      <c r="L117" s="257" t="str">
        <f t="shared" ref="L117" si="174">IF(S117=1,"√","-")</f>
        <v>-</v>
      </c>
      <c r="M117" s="146"/>
      <c r="N117" s="109"/>
      <c r="O117" s="116"/>
      <c r="P117" s="250">
        <f>VLOOKUP($N$2,BERKEBHINEKAAN!$A$4:$AX$47,43,0)</f>
        <v>0</v>
      </c>
      <c r="Q117" s="250">
        <f>VLOOKUP($N$2,BERKEBHINEKAAN!$A$4:$AX$47,44,0)</f>
        <v>0</v>
      </c>
      <c r="R117" s="250">
        <f>VLOOKUP($N$2,BERKEBHINEKAAN!$A$4:$AX$47,45,0)</f>
        <v>0</v>
      </c>
      <c r="S117" s="250">
        <f>VLOOKUP($N$2,BERKEBHINEKAAN!$A$4:$AX$47,46,0)</f>
        <v>0</v>
      </c>
    </row>
    <row r="118" spans="1:19" s="112" customFormat="1" ht="30" hidden="1" customHeight="1" x14ac:dyDescent="0.25">
      <c r="A118" s="108"/>
      <c r="B118" s="252" t="e">
        <f>VLOOKUP(B117,DESKRIPSI!$C$2:$E$48,3,0)</f>
        <v>#N/A</v>
      </c>
      <c r="C118" s="252"/>
      <c r="D118" s="252"/>
      <c r="E118" s="252"/>
      <c r="F118" s="252"/>
      <c r="G118" s="251"/>
      <c r="H118" s="251"/>
      <c r="I118" s="256"/>
      <c r="J118" s="139"/>
      <c r="K118" s="138"/>
      <c r="L118" s="257"/>
      <c r="M118" s="146"/>
      <c r="N118" s="109"/>
      <c r="O118" s="116"/>
      <c r="P118" s="250"/>
      <c r="Q118" s="250"/>
      <c r="R118" s="250"/>
      <c r="S118" s="250"/>
    </row>
    <row r="119" spans="1:19" s="99" customFormat="1" ht="30" hidden="1" customHeight="1" x14ac:dyDescent="0.25">
      <c r="A119" s="108"/>
      <c r="B119" s="313">
        <f>BERKEBHINEKAAN!$AU$5</f>
        <v>0</v>
      </c>
      <c r="C119" s="254"/>
      <c r="D119" s="254"/>
      <c r="E119" s="254"/>
      <c r="F119" s="255"/>
      <c r="G119" s="251" t="str">
        <f t="shared" ref="G119" si="175">IF(P119=1,"√","-")</f>
        <v>-</v>
      </c>
      <c r="H119" s="251" t="str">
        <f t="shared" ref="H119" si="176">IF(Q119=1,"√","-")</f>
        <v>-</v>
      </c>
      <c r="I119" s="256" t="str">
        <f t="shared" ref="I119" si="177">IF(R119=1,"√","-")</f>
        <v>-</v>
      </c>
      <c r="J119" s="139"/>
      <c r="K119" s="138"/>
      <c r="L119" s="257" t="str">
        <f t="shared" ref="L119" si="178">IF(S119=1,"√","-")</f>
        <v>-</v>
      </c>
      <c r="M119" s="146"/>
      <c r="N119" s="109"/>
      <c r="O119" s="100"/>
      <c r="P119" s="250">
        <f>VLOOKUP($N$2,BERKEBHINEKAAN!$A$4:$AX$47,47,0)</f>
        <v>0</v>
      </c>
      <c r="Q119" s="250">
        <f>VLOOKUP($N$2,BERKEBHINEKAAN!$A$4:$AX$47,48,0)</f>
        <v>0</v>
      </c>
      <c r="R119" s="250">
        <f>VLOOKUP($N$2,BERKEBHINEKAAN!$A$4:$AX$47,49,0)</f>
        <v>0</v>
      </c>
      <c r="S119" s="250">
        <f>VLOOKUP($N$2,BERKEBHINEKAAN!$A$4:$AX$47,50,0)</f>
        <v>0</v>
      </c>
    </row>
    <row r="120" spans="1:19" s="99" customFormat="1" ht="30" hidden="1" customHeight="1" x14ac:dyDescent="0.25">
      <c r="A120" s="108"/>
      <c r="B120" s="252" t="e">
        <f>VLOOKUP(B119,DESKRIPSI!$C$2:$E$48,3,0)</f>
        <v>#N/A</v>
      </c>
      <c r="C120" s="252"/>
      <c r="D120" s="252"/>
      <c r="E120" s="252"/>
      <c r="F120" s="252"/>
      <c r="G120" s="251"/>
      <c r="H120" s="251"/>
      <c r="I120" s="256"/>
      <c r="J120" s="139"/>
      <c r="K120" s="138"/>
      <c r="L120" s="257"/>
      <c r="M120" s="146"/>
      <c r="N120" s="109"/>
      <c r="O120" s="100"/>
      <c r="P120" s="250"/>
      <c r="Q120" s="250"/>
      <c r="R120" s="250"/>
      <c r="S120" s="250"/>
    </row>
    <row r="121" spans="1:19" s="99" customFormat="1" ht="30" customHeight="1" x14ac:dyDescent="0.25">
      <c r="A121" s="122">
        <v>5</v>
      </c>
      <c r="B121" s="253" t="str">
        <f>'NALAR KRITIS'!$B$4</f>
        <v>BERNALAR KRITIS</v>
      </c>
      <c r="C121" s="254"/>
      <c r="D121" s="254"/>
      <c r="E121" s="254"/>
      <c r="F121" s="255"/>
      <c r="G121" s="107" t="s">
        <v>95</v>
      </c>
      <c r="H121" s="107" t="s">
        <v>97</v>
      </c>
      <c r="I121" s="136" t="s">
        <v>96</v>
      </c>
      <c r="J121" s="137"/>
      <c r="K121" s="136"/>
      <c r="L121" s="137" t="s">
        <v>152</v>
      </c>
      <c r="M121" s="169"/>
      <c r="N121" s="109"/>
      <c r="O121" s="100"/>
      <c r="P121" s="107" t="s">
        <v>95</v>
      </c>
      <c r="Q121" s="107" t="s">
        <v>97</v>
      </c>
      <c r="R121" s="107" t="s">
        <v>96</v>
      </c>
      <c r="S121" s="107" t="s">
        <v>152</v>
      </c>
    </row>
    <row r="122" spans="1:19" s="109" customFormat="1" ht="33.75" customHeight="1" x14ac:dyDescent="0.25">
      <c r="A122" s="148"/>
      <c r="B122" s="253" t="str">
        <f>'NALAR KRITIS'!$C$5</f>
        <v>Mengajukan pertanyaan</v>
      </c>
      <c r="C122" s="254"/>
      <c r="D122" s="254"/>
      <c r="E122" s="254"/>
      <c r="F122" s="255"/>
      <c r="G122" s="265" t="str">
        <f t="shared" ref="G122" si="179">IF(P122=1,"√","-")</f>
        <v>-</v>
      </c>
      <c r="H122" s="265" t="str">
        <f t="shared" ref="H122" si="180">IF(Q122=1,"√","-")</f>
        <v>-</v>
      </c>
      <c r="I122" s="258" t="str">
        <f t="shared" ref="I122" si="181">IF(R122=1,"√","-")</f>
        <v>-</v>
      </c>
      <c r="J122" s="171"/>
      <c r="K122" s="265" t="str">
        <f>IF(S122=1,"√","-")</f>
        <v>-</v>
      </c>
      <c r="L122" s="265"/>
      <c r="M122" s="146"/>
      <c r="O122" s="133"/>
      <c r="P122" s="250">
        <f>VLOOKUP($N$2,'NALAR KRITIS'!$A$4:$AX$47,3,0)</f>
        <v>0</v>
      </c>
      <c r="Q122" s="250">
        <f>VLOOKUP($N$2,'NALAR KRITIS'!$A$4:$AX$47,4,0)</f>
        <v>0</v>
      </c>
      <c r="R122" s="250">
        <f>VLOOKUP($N$2,'NALAR KRITIS'!$A$4:$AX$47,5,0)</f>
        <v>0</v>
      </c>
      <c r="S122" s="250">
        <f>VLOOKUP($N$2,'NALAR KRITIS'!$A$4:$AX$47,6,0)</f>
        <v>0</v>
      </c>
    </row>
    <row r="123" spans="1:19" s="99" customFormat="1" ht="65.25" customHeight="1" x14ac:dyDescent="0.25">
      <c r="A123" s="152"/>
      <c r="B123" s="268" t="str">
        <f>VLOOKUP(B122,DESKRIPSI!$C$2:$E$48,3,0)</f>
        <v>Mengajukan pertanyaan untuk mengidentifikasi suatu permasalahan dan mengkonfirmasi pemahaman terhadap suatu permasalahan mengenai dirinya dan lingkungan sekitarnya.</v>
      </c>
      <c r="C123" s="268"/>
      <c r="D123" s="268"/>
      <c r="E123" s="268"/>
      <c r="F123" s="268"/>
      <c r="G123" s="266"/>
      <c r="H123" s="266"/>
      <c r="I123" s="260"/>
      <c r="J123" s="172"/>
      <c r="K123" s="266"/>
      <c r="L123" s="266"/>
      <c r="M123" s="146"/>
      <c r="N123" s="109"/>
      <c r="O123" s="100"/>
      <c r="P123" s="250"/>
      <c r="Q123" s="250"/>
      <c r="R123" s="250"/>
      <c r="S123" s="250"/>
    </row>
    <row r="124" spans="1:19" s="99" customFormat="1" ht="30" hidden="1" customHeight="1" x14ac:dyDescent="0.25">
      <c r="A124" s="150"/>
      <c r="B124" s="275">
        <f>'NALAR KRITIS'!$G$5</f>
        <v>0</v>
      </c>
      <c r="C124" s="276"/>
      <c r="D124" s="276"/>
      <c r="E124" s="276"/>
      <c r="F124" s="277"/>
      <c r="G124" s="262" t="str">
        <f t="shared" ref="G124" si="182">IF(P124=1,"√","-")</f>
        <v>-</v>
      </c>
      <c r="H124" s="262" t="str">
        <f t="shared" ref="H124" si="183">IF(Q124=1,"√","-")</f>
        <v>-</v>
      </c>
      <c r="I124" s="263" t="str">
        <f t="shared" ref="I124" si="184">IF(R124=1,"√","-")</f>
        <v>-</v>
      </c>
      <c r="J124" s="173"/>
      <c r="K124" s="151"/>
      <c r="L124" s="264" t="str">
        <f t="shared" ref="L124" si="185">IF(S124=1,"√","-")</f>
        <v>-</v>
      </c>
      <c r="M124" s="146"/>
      <c r="N124" s="109"/>
      <c r="O124" s="100"/>
      <c r="P124" s="250">
        <f>VLOOKUP($N$2,'NALAR KRITIS'!$A$4:$AX$47,7,0)</f>
        <v>0</v>
      </c>
      <c r="Q124" s="250">
        <f>VLOOKUP($N$2,'NALAR KRITIS'!$A$4:$AX$47,8,0)</f>
        <v>0</v>
      </c>
      <c r="R124" s="250">
        <f>VLOOKUP($N$2,'NALAR KRITIS'!$A$4:$AX$47,9,0)</f>
        <v>0</v>
      </c>
      <c r="S124" s="250">
        <f>VLOOKUP($N$2,'NALAR KRITIS'!$A$4:$AX$47,10,0)</f>
        <v>0</v>
      </c>
    </row>
    <row r="125" spans="1:19" s="99" customFormat="1" ht="30" hidden="1" customHeight="1" x14ac:dyDescent="0.25">
      <c r="A125" s="150"/>
      <c r="B125" s="267" t="e">
        <f>VLOOKUP(B124,DESKRIPSI!$C$2:$E$48,3,0)</f>
        <v>#N/A</v>
      </c>
      <c r="C125" s="267"/>
      <c r="D125" s="267"/>
      <c r="E125" s="267"/>
      <c r="F125" s="267"/>
      <c r="G125" s="262"/>
      <c r="H125" s="262"/>
      <c r="I125" s="263"/>
      <c r="J125" s="173"/>
      <c r="K125" s="151"/>
      <c r="L125" s="264"/>
      <c r="M125" s="146"/>
      <c r="N125" s="109"/>
      <c r="O125" s="100"/>
      <c r="P125" s="250"/>
      <c r="Q125" s="250"/>
      <c r="R125" s="250"/>
      <c r="S125" s="250"/>
    </row>
    <row r="126" spans="1:19" s="112" customFormat="1" ht="30" hidden="1" customHeight="1" x14ac:dyDescent="0.25">
      <c r="A126" s="150"/>
      <c r="B126" s="310">
        <f>'NALAR KRITIS'!$K$5</f>
        <v>0</v>
      </c>
      <c r="C126" s="311"/>
      <c r="D126" s="311"/>
      <c r="E126" s="311"/>
      <c r="F126" s="312"/>
      <c r="G126" s="262" t="str">
        <f t="shared" ref="G126" si="186">IF(P126=1,"√","-")</f>
        <v>-</v>
      </c>
      <c r="H126" s="262" t="str">
        <f t="shared" ref="H126" si="187">IF(Q126=1,"√","-")</f>
        <v>-</v>
      </c>
      <c r="I126" s="263" t="str">
        <f t="shared" ref="I126" si="188">IF(R126=1,"√","-")</f>
        <v>-</v>
      </c>
      <c r="J126" s="173"/>
      <c r="K126" s="151"/>
      <c r="L126" s="264" t="str">
        <f t="shared" ref="L126" si="189">IF(S126=1,"√","-")</f>
        <v>-</v>
      </c>
      <c r="M126" s="146"/>
      <c r="N126" s="109"/>
      <c r="O126" s="116"/>
      <c r="P126" s="250">
        <f>VLOOKUP($N$2,'NALAR KRITIS'!$A$4:$AX$47,11,0)</f>
        <v>0</v>
      </c>
      <c r="Q126" s="250">
        <f>VLOOKUP($N$2,'NALAR KRITIS'!$A$4:$AX$47,12,0)</f>
        <v>0</v>
      </c>
      <c r="R126" s="250">
        <f>VLOOKUP($N$2,'NALAR KRITIS'!$A$4:$AX$47,13,0)</f>
        <v>0</v>
      </c>
      <c r="S126" s="250">
        <f>VLOOKUP($N$2,'NALAR KRITIS'!$A$4:$AX$47,14,0)</f>
        <v>0</v>
      </c>
    </row>
    <row r="127" spans="1:19" s="112" customFormat="1" ht="30" hidden="1" customHeight="1" x14ac:dyDescent="0.25">
      <c r="A127" s="150"/>
      <c r="B127" s="267" t="e">
        <f>VLOOKUP(B126,DESKRIPSI!$C$2:$E$48,3,0)</f>
        <v>#N/A</v>
      </c>
      <c r="C127" s="267"/>
      <c r="D127" s="267"/>
      <c r="E127" s="267"/>
      <c r="F127" s="267"/>
      <c r="G127" s="262"/>
      <c r="H127" s="262"/>
      <c r="I127" s="263"/>
      <c r="J127" s="173"/>
      <c r="K127" s="151"/>
      <c r="L127" s="264"/>
      <c r="M127" s="146"/>
      <c r="N127" s="109"/>
      <c r="O127" s="116"/>
      <c r="P127" s="250"/>
      <c r="Q127" s="250"/>
      <c r="R127" s="250"/>
      <c r="S127" s="250"/>
    </row>
    <row r="128" spans="1:19" s="112" customFormat="1" ht="21.75" customHeight="1" x14ac:dyDescent="0.25">
      <c r="A128" s="140"/>
      <c r="B128" s="127"/>
      <c r="C128" s="127"/>
      <c r="D128" s="127"/>
      <c r="E128" s="127"/>
      <c r="F128" s="127"/>
      <c r="G128" s="126"/>
      <c r="H128" s="126"/>
      <c r="I128" s="126"/>
      <c r="J128" s="126"/>
      <c r="K128" s="126"/>
      <c r="L128" s="158">
        <f>D5</f>
        <v>1578</v>
      </c>
      <c r="M128" s="146"/>
      <c r="N128" s="109"/>
      <c r="O128" s="116"/>
      <c r="P128" s="113"/>
      <c r="Q128" s="113"/>
      <c r="R128" s="113"/>
      <c r="S128" s="113"/>
    </row>
    <row r="129" spans="1:19" s="109" customFormat="1" ht="40.5" customHeight="1" x14ac:dyDescent="0.25">
      <c r="A129" s="148"/>
      <c r="B129" s="253" t="str">
        <f>'NALAR KRITIS'!$O$5</f>
        <v>Mengidentifikasi, mengklarifikasi, dan mengolah informasi dan gagasan</v>
      </c>
      <c r="C129" s="254"/>
      <c r="D129" s="254"/>
      <c r="E129" s="254"/>
      <c r="F129" s="255"/>
      <c r="G129" s="251" t="str">
        <f t="shared" ref="G129" si="190">IF(P129=1,"√","-")</f>
        <v>-</v>
      </c>
      <c r="H129" s="251" t="str">
        <f t="shared" ref="H129" si="191">IF(Q129=1,"√","-")</f>
        <v>-</v>
      </c>
      <c r="I129" s="256" t="str">
        <f t="shared" ref="I129" si="192">IF(R129=1,"√","-")</f>
        <v>-</v>
      </c>
      <c r="J129" s="171"/>
      <c r="K129" s="258" t="str">
        <f>IF(S129=1,"√","-")</f>
        <v>-</v>
      </c>
      <c r="L129" s="259"/>
      <c r="M129" s="146"/>
      <c r="O129" s="133"/>
      <c r="P129" s="250">
        <f>VLOOKUP($N$2,'NALAR KRITIS'!$A$4:$AX$47,15,0)</f>
        <v>0</v>
      </c>
      <c r="Q129" s="250">
        <f>VLOOKUP($N$2,'NALAR KRITIS'!$A$4:$AX$47,16,0)</f>
        <v>0</v>
      </c>
      <c r="R129" s="250">
        <f>VLOOKUP($N$2,'NALAR KRITIS'!$A$4:$AX$47,17,0)</f>
        <v>0</v>
      </c>
      <c r="S129" s="250">
        <f>VLOOKUP($N$2,'NALAR KRITIS'!$A$4:$AX$47,18,0)</f>
        <v>0</v>
      </c>
    </row>
    <row r="130" spans="1:19" s="99" customFormat="1" ht="57.75" customHeight="1" x14ac:dyDescent="0.25">
      <c r="A130" s="154"/>
      <c r="B130" s="252" t="str">
        <f>VLOOKUP(B129,DESKRIPSI!$C$2:$E$48,3,0)</f>
        <v>Mengumpulkan, mengklasifikasikan, membandingkan dan memilih informasi dan gagasan dari berbagai sumber.</v>
      </c>
      <c r="C130" s="252"/>
      <c r="D130" s="252"/>
      <c r="E130" s="252"/>
      <c r="F130" s="252"/>
      <c r="G130" s="251"/>
      <c r="H130" s="251"/>
      <c r="I130" s="256"/>
      <c r="J130" s="172"/>
      <c r="K130" s="260"/>
      <c r="L130" s="261"/>
      <c r="M130" s="146"/>
      <c r="N130" s="109"/>
      <c r="O130" s="100"/>
      <c r="P130" s="250"/>
      <c r="Q130" s="250"/>
      <c r="R130" s="250"/>
      <c r="S130" s="250"/>
    </row>
    <row r="131" spans="1:19" s="99" customFormat="1" ht="30" hidden="1" customHeight="1" x14ac:dyDescent="0.25">
      <c r="A131" s="154"/>
      <c r="B131" s="269">
        <f>'NALAR KRITIS'!$S$5</f>
        <v>0</v>
      </c>
      <c r="C131" s="270"/>
      <c r="D131" s="270"/>
      <c r="E131" s="270"/>
      <c r="F131" s="271"/>
      <c r="G131" s="251" t="str">
        <f t="shared" ref="G131" si="193">IF(P131=1,"√","-")</f>
        <v>-</v>
      </c>
      <c r="H131" s="251" t="str">
        <f t="shared" ref="H131" si="194">IF(Q131=1,"√","-")</f>
        <v>-</v>
      </c>
      <c r="I131" s="256" t="str">
        <f t="shared" ref="I131" si="195">IF(R131=1,"√","-")</f>
        <v>-</v>
      </c>
      <c r="J131" s="139"/>
      <c r="K131" s="138"/>
      <c r="L131" s="257" t="str">
        <f t="shared" ref="L131" si="196">IF(S131=1,"√","-")</f>
        <v>-</v>
      </c>
      <c r="M131" s="146"/>
      <c r="N131" s="109"/>
      <c r="O131" s="100"/>
      <c r="P131" s="250">
        <f>VLOOKUP($N$2,'NALAR KRITIS'!$A$4:$AX$47,19,0)</f>
        <v>0</v>
      </c>
      <c r="Q131" s="250">
        <f>VLOOKUP($N$2,'NALAR KRITIS'!$A$4:$AX$47,20,0)</f>
        <v>0</v>
      </c>
      <c r="R131" s="250">
        <f>VLOOKUP($N$2,'NALAR KRITIS'!$A$4:$AX$47,21,0)</f>
        <v>0</v>
      </c>
      <c r="S131" s="250">
        <f>VLOOKUP($N$2,'NALAR KRITIS'!$A$4:$AX$47,22,0)</f>
        <v>0</v>
      </c>
    </row>
    <row r="132" spans="1:19" s="99" customFormat="1" ht="30" hidden="1" customHeight="1" x14ac:dyDescent="0.25">
      <c r="A132" s="154"/>
      <c r="B132" s="252" t="e">
        <f>VLOOKUP(B131,DESKRIPSI!$C$2:$E$48,3,0)</f>
        <v>#N/A</v>
      </c>
      <c r="C132" s="252"/>
      <c r="D132" s="252"/>
      <c r="E132" s="252"/>
      <c r="F132" s="252"/>
      <c r="G132" s="251"/>
      <c r="H132" s="251"/>
      <c r="I132" s="256"/>
      <c r="J132" s="139"/>
      <c r="K132" s="138"/>
      <c r="L132" s="257"/>
      <c r="M132" s="146"/>
      <c r="N132" s="109"/>
      <c r="O132" s="100"/>
      <c r="P132" s="250"/>
      <c r="Q132" s="250"/>
      <c r="R132" s="250"/>
      <c r="S132" s="250"/>
    </row>
    <row r="133" spans="1:19" s="99" customFormat="1" ht="30" hidden="1" customHeight="1" x14ac:dyDescent="0.25">
      <c r="A133" s="154"/>
      <c r="B133" s="269">
        <f>'NALAR KRITIS'!$W$5</f>
        <v>0</v>
      </c>
      <c r="C133" s="270"/>
      <c r="D133" s="270"/>
      <c r="E133" s="270"/>
      <c r="F133" s="271"/>
      <c r="G133" s="251" t="str">
        <f t="shared" ref="G133" si="197">IF(P133=1,"√","-")</f>
        <v>-</v>
      </c>
      <c r="H133" s="251" t="str">
        <f t="shared" ref="H133" si="198">IF(Q133=1,"√","-")</f>
        <v>-</v>
      </c>
      <c r="I133" s="256" t="str">
        <f t="shared" ref="I133" si="199">IF(R133=1,"√","-")</f>
        <v>-</v>
      </c>
      <c r="J133" s="139"/>
      <c r="K133" s="138"/>
      <c r="L133" s="257" t="str">
        <f t="shared" ref="L133" si="200">IF(S133=1,"√","-")</f>
        <v>-</v>
      </c>
      <c r="M133" s="146"/>
      <c r="N133" s="109"/>
      <c r="O133" s="100"/>
      <c r="P133" s="250">
        <f>VLOOKUP($N$2,'NALAR KRITIS'!$A$4:$AX$47,23,0)</f>
        <v>0</v>
      </c>
      <c r="Q133" s="250">
        <f>VLOOKUP($N$2,'NALAR KRITIS'!$A$4:$AX$47,24,0)</f>
        <v>0</v>
      </c>
      <c r="R133" s="250">
        <f>VLOOKUP($N$2,'NALAR KRITIS'!$A$4:$AX$47,25,0)</f>
        <v>0</v>
      </c>
      <c r="S133" s="250">
        <f>VLOOKUP($N$2,'NALAR KRITIS'!$A$4:$AX$47,26,0)</f>
        <v>0</v>
      </c>
    </row>
    <row r="134" spans="1:19" s="99" customFormat="1" ht="30" hidden="1" customHeight="1" x14ac:dyDescent="0.25">
      <c r="A134" s="154"/>
      <c r="B134" s="252" t="e">
        <f>VLOOKUP(B133,DESKRIPSI!$C$2:$E$48,3,0)</f>
        <v>#N/A</v>
      </c>
      <c r="C134" s="252"/>
      <c r="D134" s="252"/>
      <c r="E134" s="252"/>
      <c r="F134" s="252"/>
      <c r="G134" s="251"/>
      <c r="H134" s="251"/>
      <c r="I134" s="256"/>
      <c r="J134" s="139"/>
      <c r="K134" s="138"/>
      <c r="L134" s="257"/>
      <c r="M134" s="146"/>
      <c r="N134" s="109"/>
      <c r="O134" s="100"/>
      <c r="P134" s="250"/>
      <c r="Q134" s="250"/>
      <c r="R134" s="250"/>
      <c r="S134" s="250"/>
    </row>
    <row r="135" spans="1:19" s="109" customFormat="1" ht="40.5" customHeight="1" x14ac:dyDescent="0.25">
      <c r="A135" s="160"/>
      <c r="B135" s="253" t="str">
        <f>'NALAR KRITIS'!$AA$5</f>
        <v>Merefleksi dan mengevaluasi pemikirannya sendiri</v>
      </c>
      <c r="C135" s="254"/>
      <c r="D135" s="254"/>
      <c r="E135" s="254"/>
      <c r="F135" s="255"/>
      <c r="G135" s="251" t="str">
        <f t="shared" ref="G135" si="201">IF(P135=1,"√","-")</f>
        <v>-</v>
      </c>
      <c r="H135" s="251" t="str">
        <f t="shared" ref="H135" si="202">IF(Q135=1,"√","-")</f>
        <v>-</v>
      </c>
      <c r="I135" s="256" t="str">
        <f t="shared" ref="I135" si="203">IF(R135=1,"√","-")</f>
        <v>-</v>
      </c>
      <c r="J135" s="171"/>
      <c r="K135" s="258" t="str">
        <f>IF(S135=1,"√","-")</f>
        <v>-</v>
      </c>
      <c r="L135" s="259"/>
      <c r="M135" s="146"/>
      <c r="O135" s="133"/>
      <c r="P135" s="250">
        <f>VLOOKUP($N$2,'NALAR KRITIS'!$A$4:$AX$47,27,0)</f>
        <v>0</v>
      </c>
      <c r="Q135" s="250">
        <f>VLOOKUP($N$2,'NALAR KRITIS'!$A$4:$AX$47,28,0)</f>
        <v>0</v>
      </c>
      <c r="R135" s="250">
        <f>VLOOKUP($N$2,'NALAR KRITIS'!$A$4:$AX$47,29,0)</f>
        <v>0</v>
      </c>
      <c r="S135" s="250">
        <f>VLOOKUP($N$2,'NALAR KRITIS'!$A$4:$AX$47,30,0)</f>
        <v>0</v>
      </c>
    </row>
    <row r="136" spans="1:19" s="99" customFormat="1" ht="57.75" customHeight="1" x14ac:dyDescent="0.25">
      <c r="A136" s="162"/>
      <c r="B136" s="252" t="str">
        <f>VLOOKUP(B135,DESKRIPSI!$C$2:$E$48,3,0)</f>
        <v>Menyampaikan apa yang sedang dipikirkan dan menjelaskan alasan dari hal yang dipikirkan</v>
      </c>
      <c r="C136" s="252"/>
      <c r="D136" s="252"/>
      <c r="E136" s="252"/>
      <c r="F136" s="252"/>
      <c r="G136" s="251"/>
      <c r="H136" s="251"/>
      <c r="I136" s="256"/>
      <c r="J136" s="172"/>
      <c r="K136" s="260"/>
      <c r="L136" s="261"/>
      <c r="M136" s="146"/>
      <c r="N136" s="109"/>
      <c r="O136" s="100"/>
      <c r="P136" s="250"/>
      <c r="Q136" s="250"/>
      <c r="R136" s="250"/>
      <c r="S136" s="250"/>
    </row>
    <row r="137" spans="1:19" s="112" customFormat="1" ht="30" hidden="1" customHeight="1" x14ac:dyDescent="0.25">
      <c r="A137" s="108"/>
      <c r="B137" s="253">
        <f>'NALAR KRITIS'!$AE$5</f>
        <v>0</v>
      </c>
      <c r="C137" s="254"/>
      <c r="D137" s="254"/>
      <c r="E137" s="254"/>
      <c r="F137" s="255"/>
      <c r="G137" s="251" t="str">
        <f t="shared" ref="G137" si="204">IF(P137=1,"√","-")</f>
        <v>-</v>
      </c>
      <c r="H137" s="251" t="str">
        <f t="shared" ref="H137" si="205">IF(Q137=1,"√","-")</f>
        <v>-</v>
      </c>
      <c r="I137" s="256" t="str">
        <f t="shared" ref="I137" si="206">IF(R137=1,"√","-")</f>
        <v>-</v>
      </c>
      <c r="J137" s="139"/>
      <c r="K137" s="138"/>
      <c r="L137" s="257" t="str">
        <f t="shared" ref="L137" si="207">IF(S137=1,"√","-")</f>
        <v>-</v>
      </c>
      <c r="M137" s="146"/>
      <c r="N137" s="109"/>
      <c r="O137" s="116"/>
      <c r="P137" s="250">
        <f>VLOOKUP($N$2,'NALAR KRITIS'!$A$4:$AX$47,31,0)</f>
        <v>0</v>
      </c>
      <c r="Q137" s="250">
        <f>VLOOKUP($N$2,'NALAR KRITIS'!$A$4:$AX$47,32,0)</f>
        <v>0</v>
      </c>
      <c r="R137" s="250">
        <f>VLOOKUP($N$2,'NALAR KRITIS'!$A$4:$AX$47,33,0)</f>
        <v>0</v>
      </c>
      <c r="S137" s="250">
        <f>VLOOKUP($N$2,'NALAR KRITIS'!$A$4:$AX$47,34,0)</f>
        <v>0</v>
      </c>
    </row>
    <row r="138" spans="1:19" s="112" customFormat="1" ht="30" hidden="1" customHeight="1" x14ac:dyDescent="0.25">
      <c r="A138" s="108"/>
      <c r="B138" s="252" t="e">
        <f>VLOOKUP(B137,DESKRIPSI!$C$2:$E$48,3,0)</f>
        <v>#N/A</v>
      </c>
      <c r="C138" s="252"/>
      <c r="D138" s="252"/>
      <c r="E138" s="252"/>
      <c r="F138" s="252"/>
      <c r="G138" s="251"/>
      <c r="H138" s="251"/>
      <c r="I138" s="256"/>
      <c r="J138" s="139"/>
      <c r="K138" s="138"/>
      <c r="L138" s="257"/>
      <c r="M138" s="146"/>
      <c r="N138" s="109"/>
      <c r="O138" s="116"/>
      <c r="P138" s="250"/>
      <c r="Q138" s="250"/>
      <c r="R138" s="250"/>
      <c r="S138" s="250"/>
    </row>
    <row r="139" spans="1:19" s="112" customFormat="1" ht="30" hidden="1" customHeight="1" x14ac:dyDescent="0.25">
      <c r="A139" s="108"/>
      <c r="B139" s="253">
        <f>'NALAR KRITIS'!$AI$5</f>
        <v>0</v>
      </c>
      <c r="C139" s="254"/>
      <c r="D139" s="254"/>
      <c r="E139" s="254"/>
      <c r="F139" s="255"/>
      <c r="G139" s="251" t="str">
        <f t="shared" ref="G139" si="208">IF(P139=1,"√","-")</f>
        <v>-</v>
      </c>
      <c r="H139" s="251" t="str">
        <f t="shared" ref="H139" si="209">IF(Q139=1,"√","-")</f>
        <v>-</v>
      </c>
      <c r="I139" s="256" t="str">
        <f t="shared" ref="I139" si="210">IF(R139=1,"√","-")</f>
        <v>-</v>
      </c>
      <c r="J139" s="139"/>
      <c r="K139" s="138"/>
      <c r="L139" s="257" t="str">
        <f t="shared" ref="L139" si="211">IF(S139=1,"√","-")</f>
        <v>-</v>
      </c>
      <c r="M139" s="146"/>
      <c r="N139" s="109"/>
      <c r="O139" s="116"/>
      <c r="P139" s="250">
        <f>VLOOKUP($N$2,'NALAR KRITIS'!$A$4:$AX$47,35,0)</f>
        <v>0</v>
      </c>
      <c r="Q139" s="250">
        <f>VLOOKUP($N$2,'NALAR KRITIS'!$A$4:$AX$47,36,0)</f>
        <v>0</v>
      </c>
      <c r="R139" s="250">
        <f>VLOOKUP($N$2,'NALAR KRITIS'!$A$4:$AX$47,37,0)</f>
        <v>0</v>
      </c>
      <c r="S139" s="250">
        <f>VLOOKUP($N$2,'NALAR KRITIS'!$A$4:$AX$47,38,0)</f>
        <v>0</v>
      </c>
    </row>
    <row r="140" spans="1:19" s="112" customFormat="1" ht="30" hidden="1" customHeight="1" x14ac:dyDescent="0.25">
      <c r="A140" s="108"/>
      <c r="B140" s="252" t="e">
        <f>VLOOKUP(B139,DESKRIPSI!$C$2:$E$48,3,0)</f>
        <v>#N/A</v>
      </c>
      <c r="C140" s="252"/>
      <c r="D140" s="252"/>
      <c r="E140" s="252"/>
      <c r="F140" s="252"/>
      <c r="G140" s="251"/>
      <c r="H140" s="251"/>
      <c r="I140" s="256"/>
      <c r="J140" s="139"/>
      <c r="K140" s="138"/>
      <c r="L140" s="257"/>
      <c r="M140" s="146"/>
      <c r="N140" s="109"/>
      <c r="O140" s="116"/>
      <c r="P140" s="250"/>
      <c r="Q140" s="250"/>
      <c r="R140" s="250"/>
      <c r="S140" s="250"/>
    </row>
    <row r="141" spans="1:19" s="99" customFormat="1" ht="30" hidden="1" customHeight="1" x14ac:dyDescent="0.25">
      <c r="A141" s="113"/>
      <c r="B141" s="272">
        <f>'NALAR KRITIS'!$AM$5</f>
        <v>0</v>
      </c>
      <c r="C141" s="273"/>
      <c r="D141" s="273"/>
      <c r="E141" s="273"/>
      <c r="F141" s="274"/>
      <c r="G141" s="251" t="str">
        <f t="shared" ref="G141" si="212">IF(P141=1,"√","-")</f>
        <v>-</v>
      </c>
      <c r="H141" s="251" t="str">
        <f t="shared" ref="H141" si="213">IF(Q141=1,"√","-")</f>
        <v>-</v>
      </c>
      <c r="I141" s="256" t="str">
        <f t="shared" ref="I141" si="214">IF(R141=1,"√","-")</f>
        <v>-</v>
      </c>
      <c r="J141" s="139"/>
      <c r="K141" s="138"/>
      <c r="L141" s="257" t="str">
        <f t="shared" ref="L141" si="215">IF(S141=1,"√","-")</f>
        <v>-</v>
      </c>
      <c r="M141" s="146"/>
      <c r="N141" s="109"/>
      <c r="O141" s="100"/>
      <c r="P141" s="250">
        <f>VLOOKUP($N$2,'NALAR KRITIS'!$A$4:$AX$47,39,0)</f>
        <v>0</v>
      </c>
      <c r="Q141" s="250">
        <f>VLOOKUP($N$2,'NALAR KRITIS'!$A$4:$AX$47,40,0)</f>
        <v>0</v>
      </c>
      <c r="R141" s="250">
        <f>VLOOKUP($N$2,'NALAR KRITIS'!$A$4:$AX$47,41,0)</f>
        <v>0</v>
      </c>
      <c r="S141" s="250">
        <f>VLOOKUP($N$2,'NALAR KRITIS'!$A$4:$AX$47,42,0)</f>
        <v>0</v>
      </c>
    </row>
    <row r="142" spans="1:19" s="99" customFormat="1" ht="30" hidden="1" customHeight="1" x14ac:dyDescent="0.25">
      <c r="A142" s="113"/>
      <c r="B142" s="252" t="e">
        <f>VLOOKUP(B141,DESKRIPSI!$C$2:$E$48,3,0)</f>
        <v>#N/A</v>
      </c>
      <c r="C142" s="252"/>
      <c r="D142" s="252"/>
      <c r="E142" s="252"/>
      <c r="F142" s="252"/>
      <c r="G142" s="251"/>
      <c r="H142" s="251"/>
      <c r="I142" s="256"/>
      <c r="J142" s="139"/>
      <c r="K142" s="138"/>
      <c r="L142" s="257"/>
      <c r="M142" s="146"/>
      <c r="N142" s="109"/>
      <c r="O142" s="100"/>
      <c r="P142" s="250"/>
      <c r="Q142" s="250"/>
      <c r="R142" s="250"/>
      <c r="S142" s="250"/>
    </row>
    <row r="143" spans="1:19" s="99" customFormat="1" ht="30" hidden="1" customHeight="1" x14ac:dyDescent="0.25">
      <c r="A143" s="113"/>
      <c r="B143" s="272">
        <f>'NALAR KRITIS'!$AQ$5</f>
        <v>0</v>
      </c>
      <c r="C143" s="273"/>
      <c r="D143" s="273"/>
      <c r="E143" s="273"/>
      <c r="F143" s="274"/>
      <c r="G143" s="251" t="str">
        <f t="shared" ref="G143" si="216">IF(P143=1,"√","-")</f>
        <v>-</v>
      </c>
      <c r="H143" s="251" t="str">
        <f t="shared" ref="H143" si="217">IF(Q143=1,"√","-")</f>
        <v>-</v>
      </c>
      <c r="I143" s="256" t="str">
        <f t="shared" ref="I143" si="218">IF(R143=1,"√","-")</f>
        <v>-</v>
      </c>
      <c r="J143" s="139"/>
      <c r="K143" s="138"/>
      <c r="L143" s="257" t="str">
        <f t="shared" ref="L143" si="219">IF(S143=1,"√","-")</f>
        <v>-</v>
      </c>
      <c r="M143" s="146"/>
      <c r="N143" s="109"/>
      <c r="O143" s="100"/>
      <c r="P143" s="250">
        <f>VLOOKUP($N$2,'NALAR KRITIS'!$A$4:$AX$47,43,0)</f>
        <v>0</v>
      </c>
      <c r="Q143" s="250">
        <f>VLOOKUP($N$2,'NALAR KRITIS'!$A$4:$AX$47,44,0)</f>
        <v>0</v>
      </c>
      <c r="R143" s="250">
        <f>VLOOKUP($N$2,'NALAR KRITIS'!$A$4:$AX$47,45,0)</f>
        <v>0</v>
      </c>
      <c r="S143" s="250">
        <f>VLOOKUP($N$2,'NALAR KRITIS'!$A$4:$AX$47,46,0)</f>
        <v>0</v>
      </c>
    </row>
    <row r="144" spans="1:19" s="99" customFormat="1" ht="30" hidden="1" customHeight="1" x14ac:dyDescent="0.25">
      <c r="A144" s="113"/>
      <c r="B144" s="252" t="e">
        <f>VLOOKUP(B143,DESKRIPSI!$C$2:$E$48,3,0)</f>
        <v>#N/A</v>
      </c>
      <c r="C144" s="252"/>
      <c r="D144" s="252"/>
      <c r="E144" s="252"/>
      <c r="F144" s="252"/>
      <c r="G144" s="251"/>
      <c r="H144" s="251"/>
      <c r="I144" s="256"/>
      <c r="J144" s="139"/>
      <c r="K144" s="138"/>
      <c r="L144" s="257"/>
      <c r="M144" s="146"/>
      <c r="N144" s="109"/>
      <c r="O144" s="100"/>
      <c r="P144" s="250"/>
      <c r="Q144" s="250"/>
      <c r="R144" s="250"/>
      <c r="S144" s="250"/>
    </row>
    <row r="145" spans="1:19" s="99" customFormat="1" ht="30" hidden="1" customHeight="1" x14ac:dyDescent="0.25">
      <c r="A145" s="113"/>
      <c r="B145" s="272">
        <f>'NALAR KRITIS'!$AU$5</f>
        <v>0</v>
      </c>
      <c r="C145" s="273"/>
      <c r="D145" s="273"/>
      <c r="E145" s="273"/>
      <c r="F145" s="274"/>
      <c r="G145" s="251" t="str">
        <f t="shared" ref="G145" si="220">IF(P145=1,"√","-")</f>
        <v>-</v>
      </c>
      <c r="H145" s="251" t="str">
        <f t="shared" ref="H145" si="221">IF(Q145=1,"√","-")</f>
        <v>-</v>
      </c>
      <c r="I145" s="256" t="str">
        <f t="shared" ref="I145" si="222">IF(R145=1,"√","-")</f>
        <v>-</v>
      </c>
      <c r="J145" s="139"/>
      <c r="K145" s="138"/>
      <c r="L145" s="257" t="str">
        <f t="shared" ref="L145" si="223">IF(S145=1,"√","-")</f>
        <v>-</v>
      </c>
      <c r="M145" s="146"/>
      <c r="O145" s="100"/>
      <c r="P145" s="250">
        <f>VLOOKUP($N$2,'NALAR KRITIS'!$A$4:$AX$47,47,0)</f>
        <v>0</v>
      </c>
      <c r="Q145" s="250">
        <f>VLOOKUP($N$2,'NALAR KRITIS'!$A$4:$AX$47,48,0)</f>
        <v>0</v>
      </c>
      <c r="R145" s="250">
        <f>VLOOKUP($N$2,'NALAR KRITIS'!$A$4:$AX$47,49,0)</f>
        <v>0</v>
      </c>
      <c r="S145" s="250">
        <f>VLOOKUP($N$2,'NALAR KRITIS'!$A$4:$AX$47,50,0)</f>
        <v>0</v>
      </c>
    </row>
    <row r="146" spans="1:19" s="99" customFormat="1" ht="30" hidden="1" customHeight="1" x14ac:dyDescent="0.25">
      <c r="A146" s="113"/>
      <c r="B146" s="252" t="e">
        <f>VLOOKUP(B145,DESKRIPSI!$C$2:$E$48,3,0)</f>
        <v>#N/A</v>
      </c>
      <c r="C146" s="252"/>
      <c r="D146" s="252"/>
      <c r="E146" s="252"/>
      <c r="F146" s="252"/>
      <c r="G146" s="251"/>
      <c r="H146" s="251"/>
      <c r="I146" s="256"/>
      <c r="J146" s="139"/>
      <c r="K146" s="138"/>
      <c r="L146" s="257"/>
      <c r="M146" s="146"/>
      <c r="O146" s="100"/>
      <c r="P146" s="250"/>
      <c r="Q146" s="250"/>
      <c r="R146" s="250"/>
      <c r="S146" s="250"/>
    </row>
    <row r="147" spans="1:19" s="99" customFormat="1" ht="30" customHeight="1" x14ac:dyDescent="0.25">
      <c r="A147" s="106">
        <v>6</v>
      </c>
      <c r="B147" s="253" t="str">
        <f>KREATIF!$B$4</f>
        <v>KREATIF</v>
      </c>
      <c r="C147" s="254"/>
      <c r="D147" s="254"/>
      <c r="E147" s="254"/>
      <c r="F147" s="255"/>
      <c r="G147" s="107" t="s">
        <v>95</v>
      </c>
      <c r="H147" s="107" t="s">
        <v>97</v>
      </c>
      <c r="I147" s="136" t="s">
        <v>96</v>
      </c>
      <c r="J147" s="137"/>
      <c r="K147" s="136"/>
      <c r="L147" s="137" t="s">
        <v>152</v>
      </c>
      <c r="M147" s="169"/>
      <c r="N147" s="102"/>
      <c r="O147" s="100"/>
      <c r="P147" s="107" t="s">
        <v>95</v>
      </c>
      <c r="Q147" s="107" t="s">
        <v>97</v>
      </c>
      <c r="R147" s="107" t="s">
        <v>96</v>
      </c>
      <c r="S147" s="107" t="s">
        <v>152</v>
      </c>
    </row>
    <row r="148" spans="1:19" s="109" customFormat="1" ht="40.5" customHeight="1" x14ac:dyDescent="0.25">
      <c r="A148" s="148"/>
      <c r="B148" s="253" t="str">
        <f>KREATIF!$C$5</f>
        <v>Menghasilkan gagasan yang orisinal</v>
      </c>
      <c r="C148" s="254"/>
      <c r="D148" s="254"/>
      <c r="E148" s="254"/>
      <c r="F148" s="255"/>
      <c r="G148" s="251" t="str">
        <f t="shared" ref="G148" si="224">IF(P148=1,"√","-")</f>
        <v>-</v>
      </c>
      <c r="H148" s="251" t="str">
        <f t="shared" ref="H148" si="225">IF(Q148=1,"√","-")</f>
        <v>-</v>
      </c>
      <c r="I148" s="256" t="str">
        <f t="shared" ref="I148" si="226">IF(R148=1,"√","-")</f>
        <v>-</v>
      </c>
      <c r="J148" s="171"/>
      <c r="K148" s="258" t="str">
        <f>IF(S148=1,"√","-")</f>
        <v>-</v>
      </c>
      <c r="L148" s="259"/>
      <c r="M148" s="146"/>
      <c r="O148" s="133"/>
      <c r="P148" s="250">
        <f>VLOOKUP($N$2,KREATIF!$A$4:$AX$47,3,0)</f>
        <v>0</v>
      </c>
      <c r="Q148" s="250">
        <f>VLOOKUP($N$2,KREATIF!$A$4:$AX$47,4,0)</f>
        <v>0</v>
      </c>
      <c r="R148" s="250">
        <f>VLOOKUP($N$2,KREATIF!$A$4:$AX$47,5,0)</f>
        <v>0</v>
      </c>
      <c r="S148" s="250">
        <f>VLOOKUP($N$2,KREATIF!$A$4:$AX$47,6,0)</f>
        <v>0</v>
      </c>
    </row>
    <row r="149" spans="1:19" s="99" customFormat="1" ht="57.75" customHeight="1" x14ac:dyDescent="0.25">
      <c r="A149" s="150"/>
      <c r="B149" s="252" t="str">
        <f>VLOOKUP(B148,DESKRIPSI!$C$2:$E$48,3,0)</f>
        <v>Memunculkan gagasan imajinatif baru yang bermakna dari beberapa gagasan yang berbeda sebagai ekspresi pikiran dan/atau perasaannya.</v>
      </c>
      <c r="C149" s="252"/>
      <c r="D149" s="252"/>
      <c r="E149" s="252"/>
      <c r="F149" s="252"/>
      <c r="G149" s="251"/>
      <c r="H149" s="251"/>
      <c r="I149" s="256"/>
      <c r="J149" s="172"/>
      <c r="K149" s="260"/>
      <c r="L149" s="261"/>
      <c r="M149" s="146"/>
      <c r="N149" s="109"/>
      <c r="O149" s="100"/>
      <c r="P149" s="250"/>
      <c r="Q149" s="250"/>
      <c r="R149" s="250"/>
      <c r="S149" s="250"/>
    </row>
    <row r="150" spans="1:19" s="99" customFormat="1" ht="30" hidden="1" customHeight="1" x14ac:dyDescent="0.25">
      <c r="A150" s="150"/>
      <c r="B150" s="253">
        <f>KREATIF!$G$5</f>
        <v>0</v>
      </c>
      <c r="C150" s="254"/>
      <c r="D150" s="254"/>
      <c r="E150" s="254"/>
      <c r="F150" s="255"/>
      <c r="G150" s="251" t="str">
        <f t="shared" ref="G150" si="227">IF(P150=1,"√","-")</f>
        <v>-</v>
      </c>
      <c r="H150" s="251" t="str">
        <f t="shared" ref="H150" si="228">IF(Q150=1,"√","-")</f>
        <v>-</v>
      </c>
      <c r="I150" s="256" t="str">
        <f t="shared" ref="I150" si="229">IF(R150=1,"√","-")</f>
        <v>-</v>
      </c>
      <c r="J150" s="139"/>
      <c r="K150" s="138"/>
      <c r="L150" s="257" t="str">
        <f t="shared" ref="L150" si="230">IF(S150=1,"√","-")</f>
        <v>-</v>
      </c>
      <c r="M150" s="146"/>
      <c r="N150" s="109"/>
      <c r="O150" s="100"/>
      <c r="P150" s="250">
        <f>VLOOKUP($N$2,KREATIF!$A$4:$AX$47,7,0)</f>
        <v>0</v>
      </c>
      <c r="Q150" s="250">
        <f>VLOOKUP($N$2,KREATIF!$A$4:$AX$47,8,0)</f>
        <v>0</v>
      </c>
      <c r="R150" s="250">
        <f>VLOOKUP($N$2,KREATIF!$A$4:$AX$47,9,0)</f>
        <v>0</v>
      </c>
      <c r="S150" s="250">
        <f>VLOOKUP($N$2,KREATIF!$A$4:$AX$47,10,0)</f>
        <v>0</v>
      </c>
    </row>
    <row r="151" spans="1:19" s="99" customFormat="1" ht="30" hidden="1" customHeight="1" x14ac:dyDescent="0.25">
      <c r="A151" s="150"/>
      <c r="B151" s="252" t="e">
        <f>VLOOKUP(B150,DESKRIPSI!$C$2:$E$48,3,0)</f>
        <v>#N/A</v>
      </c>
      <c r="C151" s="252"/>
      <c r="D151" s="252"/>
      <c r="E151" s="252"/>
      <c r="F151" s="252"/>
      <c r="G151" s="251"/>
      <c r="H151" s="251"/>
      <c r="I151" s="256"/>
      <c r="J151" s="139"/>
      <c r="K151" s="138"/>
      <c r="L151" s="257"/>
      <c r="M151" s="146"/>
      <c r="N151" s="109"/>
      <c r="O151" s="100"/>
      <c r="P151" s="250"/>
      <c r="Q151" s="250"/>
      <c r="R151" s="250"/>
      <c r="S151" s="250"/>
    </row>
    <row r="152" spans="1:19" s="99" customFormat="1" ht="30" hidden="1" customHeight="1" x14ac:dyDescent="0.25">
      <c r="A152" s="150"/>
      <c r="B152" s="123">
        <f>KREATIF!$K$5</f>
        <v>0</v>
      </c>
      <c r="C152" s="124"/>
      <c r="D152" s="124"/>
      <c r="E152" s="124"/>
      <c r="F152" s="125"/>
      <c r="G152" s="251" t="str">
        <f t="shared" ref="G152" si="231">IF(P152=1,"√","-")</f>
        <v>-</v>
      </c>
      <c r="H152" s="251" t="str">
        <f t="shared" ref="H152" si="232">IF(Q152=1,"√","-")</f>
        <v>-</v>
      </c>
      <c r="I152" s="256" t="str">
        <f t="shared" ref="I152" si="233">IF(R152=1,"√","-")</f>
        <v>-</v>
      </c>
      <c r="J152" s="139"/>
      <c r="K152" s="138"/>
      <c r="L152" s="257" t="str">
        <f t="shared" ref="L152" si="234">IF(S152=1,"√","-")</f>
        <v>-</v>
      </c>
      <c r="M152" s="146"/>
      <c r="N152" s="109"/>
      <c r="O152" s="100"/>
      <c r="P152" s="250">
        <f>VLOOKUP($N$2,KREATIF!$A$4:$AX$47,11,0)</f>
        <v>0</v>
      </c>
      <c r="Q152" s="250">
        <f>VLOOKUP($N$2,KREATIF!$A$4:$AX$47,12,0)</f>
        <v>0</v>
      </c>
      <c r="R152" s="250">
        <f>VLOOKUP($N$2,KREATIF!$A$4:$AX$47,13,0)</f>
        <v>0</v>
      </c>
      <c r="S152" s="250">
        <f>VLOOKUP($N$2,KREATIF!$A$4:$AX$47,14,0)</f>
        <v>0</v>
      </c>
    </row>
    <row r="153" spans="1:19" s="99" customFormat="1" ht="30" hidden="1" customHeight="1" x14ac:dyDescent="0.25">
      <c r="A153" s="150"/>
      <c r="B153" s="252" t="e">
        <f>VLOOKUP(B152,DESKRIPSI!$C$2:$E$48,3,0)</f>
        <v>#N/A</v>
      </c>
      <c r="C153" s="252"/>
      <c r="D153" s="252"/>
      <c r="E153" s="252"/>
      <c r="F153" s="252"/>
      <c r="G153" s="251"/>
      <c r="H153" s="251"/>
      <c r="I153" s="256"/>
      <c r="J153" s="139"/>
      <c r="K153" s="138"/>
      <c r="L153" s="257"/>
      <c r="M153" s="146"/>
      <c r="N153" s="109"/>
      <c r="O153" s="100"/>
      <c r="P153" s="250"/>
      <c r="Q153" s="250"/>
      <c r="R153" s="250"/>
      <c r="S153" s="250"/>
    </row>
    <row r="154" spans="1:19" s="109" customFormat="1" ht="40.5" customHeight="1" x14ac:dyDescent="0.25">
      <c r="A154" s="160"/>
      <c r="B154" s="253" t="str">
        <f>KREATIF!$O$5</f>
        <v>Memiliki keluwesan berpikir dalam mencari alternatif solusi permasalahan</v>
      </c>
      <c r="C154" s="254"/>
      <c r="D154" s="254"/>
      <c r="E154" s="254"/>
      <c r="F154" s="255"/>
      <c r="G154" s="251" t="str">
        <f t="shared" ref="G154" si="235">IF(P154=1,"√","-")</f>
        <v>-</v>
      </c>
      <c r="H154" s="251" t="str">
        <f t="shared" ref="H154" si="236">IF(Q154=1,"√","-")</f>
        <v>-</v>
      </c>
      <c r="I154" s="256" t="str">
        <f t="shared" ref="I154" si="237">IF(R154=1,"√","-")</f>
        <v>-</v>
      </c>
      <c r="J154" s="171"/>
      <c r="K154" s="258" t="str">
        <f>IF(S154=1,"√","-")</f>
        <v>-</v>
      </c>
      <c r="L154" s="259"/>
      <c r="M154" s="146"/>
      <c r="O154" s="133"/>
      <c r="P154" s="250">
        <f>VLOOKUP($N$2,KREATIF!$A$4:$AX$47,15,0)</f>
        <v>0</v>
      </c>
      <c r="Q154" s="250">
        <f>VLOOKUP($N$2,KREATIF!$A$4:$AX$47,16,0)</f>
        <v>0</v>
      </c>
      <c r="R154" s="250">
        <f>VLOOKUP($N$2,KREATIF!$A$4:$AX$47,17,0)</f>
        <v>0</v>
      </c>
      <c r="S154" s="250">
        <f>VLOOKUP($N$2,KREATIF!$A$4:$AX$47,18,0)</f>
        <v>0</v>
      </c>
    </row>
    <row r="155" spans="1:19" s="99" customFormat="1" ht="57.75" customHeight="1" x14ac:dyDescent="0.25">
      <c r="A155" s="152"/>
      <c r="B155" s="252" t="str">
        <f>VLOOKUP(B154,DESKRIPSI!$C$2:$E$48,3,0)</f>
        <v>Membandingkan gagasan-gagasan kreatif untuk menghadapi situasi dan permasalahan.</v>
      </c>
      <c r="C155" s="252"/>
      <c r="D155" s="252"/>
      <c r="E155" s="252"/>
      <c r="F155" s="252"/>
      <c r="G155" s="251"/>
      <c r="H155" s="251"/>
      <c r="I155" s="256"/>
      <c r="J155" s="172"/>
      <c r="K155" s="260"/>
      <c r="L155" s="261"/>
      <c r="M155" s="146"/>
      <c r="N155" s="109"/>
      <c r="O155" s="100"/>
      <c r="P155" s="250"/>
      <c r="Q155" s="250"/>
      <c r="R155" s="250"/>
      <c r="S155" s="250"/>
    </row>
    <row r="156" spans="1:19" s="99" customFormat="1" ht="30" hidden="1" customHeight="1" x14ac:dyDescent="0.25">
      <c r="A156" s="108"/>
      <c r="B156" s="123">
        <f>KREATIF!$S$5</f>
        <v>0</v>
      </c>
      <c r="C156" s="124"/>
      <c r="D156" s="124"/>
      <c r="E156" s="124"/>
      <c r="F156" s="125"/>
      <c r="G156" s="251" t="str">
        <f t="shared" ref="G156" si="238">IF(P156=1,"√","-")</f>
        <v>-</v>
      </c>
      <c r="H156" s="251" t="str">
        <f t="shared" ref="H156" si="239">IF(Q156=1,"√","-")</f>
        <v>-</v>
      </c>
      <c r="I156" s="251" t="str">
        <f t="shared" ref="I156" si="240">IF(R156=1,"√","-")</f>
        <v>-</v>
      </c>
      <c r="J156" s="115"/>
      <c r="K156" s="115"/>
      <c r="L156" s="251" t="str">
        <f t="shared" ref="L156" si="241">IF(S156=1,"√","-")</f>
        <v>-</v>
      </c>
      <c r="M156" s="146"/>
      <c r="N156" s="109"/>
      <c r="O156" s="100"/>
      <c r="P156" s="250">
        <f>VLOOKUP($N$2,KREATIF!$A$4:$AX$47,19,0)</f>
        <v>0</v>
      </c>
      <c r="Q156" s="250">
        <f>VLOOKUP($N$2,KREATIF!$A$4:$AX$47,20,0)</f>
        <v>0</v>
      </c>
      <c r="R156" s="250">
        <f>VLOOKUP($N$2,KREATIF!$A$4:$AX$47,21,0)</f>
        <v>0</v>
      </c>
      <c r="S156" s="250">
        <f>VLOOKUP($N$2,KREATIF!$A$4:$AX$47,22,0)</f>
        <v>0</v>
      </c>
    </row>
    <row r="157" spans="1:19" s="99" customFormat="1" ht="30" hidden="1" customHeight="1" x14ac:dyDescent="0.25">
      <c r="A157" s="108"/>
      <c r="B157" s="252" t="e">
        <f>VLOOKUP(B156,DESKRIPSI!$C$2:$E$48,3,0)</f>
        <v>#N/A</v>
      </c>
      <c r="C157" s="252"/>
      <c r="D157" s="252"/>
      <c r="E157" s="252"/>
      <c r="F157" s="252"/>
      <c r="G157" s="251"/>
      <c r="H157" s="251"/>
      <c r="I157" s="251"/>
      <c r="J157" s="115"/>
      <c r="K157" s="115"/>
      <c r="L157" s="251"/>
      <c r="M157" s="146"/>
      <c r="N157" s="109"/>
      <c r="O157" s="100"/>
      <c r="P157" s="250"/>
      <c r="Q157" s="250"/>
      <c r="R157" s="250"/>
      <c r="S157" s="250"/>
    </row>
    <row r="158" spans="1:19" s="99" customFormat="1" ht="30" hidden="1" customHeight="1" x14ac:dyDescent="0.25">
      <c r="A158" s="113"/>
      <c r="B158" s="253">
        <f>KREATIF!$W$5</f>
        <v>0</v>
      </c>
      <c r="C158" s="254"/>
      <c r="D158" s="254"/>
      <c r="E158" s="254"/>
      <c r="F158" s="255"/>
      <c r="G158" s="251" t="str">
        <f t="shared" ref="G158" si="242">IF(P158=1,"√","-")</f>
        <v>-</v>
      </c>
      <c r="H158" s="251" t="str">
        <f t="shared" ref="H158" si="243">IF(Q158=1,"√","-")</f>
        <v>-</v>
      </c>
      <c r="I158" s="251" t="str">
        <f t="shared" ref="I158" si="244">IF(R158=1,"√","-")</f>
        <v>-</v>
      </c>
      <c r="J158" s="115"/>
      <c r="K158" s="115"/>
      <c r="L158" s="251" t="str">
        <f t="shared" ref="L158" si="245">IF(S158=1,"√","-")</f>
        <v>-</v>
      </c>
      <c r="M158" s="146"/>
      <c r="N158" s="109"/>
      <c r="O158" s="100"/>
      <c r="P158" s="250">
        <f>VLOOKUP($N$2,KREATIF!$A$4:$AX$47,23,0)</f>
        <v>0</v>
      </c>
      <c r="Q158" s="250">
        <f>VLOOKUP($N$2,KREATIF!$A$4:$AX$47,24,0)</f>
        <v>0</v>
      </c>
      <c r="R158" s="250">
        <f>VLOOKUP($N$2,KREATIF!$A$4:$AX$47,25,0)</f>
        <v>0</v>
      </c>
      <c r="S158" s="250">
        <f>VLOOKUP($N$2,KREATIF!$A$4:$AX$47,26,0)</f>
        <v>0</v>
      </c>
    </row>
    <row r="159" spans="1:19" s="99" customFormat="1" ht="30" hidden="1" customHeight="1" x14ac:dyDescent="0.25">
      <c r="A159" s="113"/>
      <c r="B159" s="252" t="e">
        <f>VLOOKUP(B158,DESKRIPSI!$C$2:$E$48,3,0)</f>
        <v>#N/A</v>
      </c>
      <c r="C159" s="252"/>
      <c r="D159" s="252"/>
      <c r="E159" s="252"/>
      <c r="F159" s="252"/>
      <c r="G159" s="251"/>
      <c r="H159" s="251"/>
      <c r="I159" s="251"/>
      <c r="J159" s="115"/>
      <c r="K159" s="115"/>
      <c r="L159" s="251"/>
      <c r="M159" s="146"/>
      <c r="N159" s="109"/>
      <c r="O159" s="100"/>
      <c r="P159" s="250"/>
      <c r="Q159" s="250"/>
      <c r="R159" s="250"/>
      <c r="S159" s="250"/>
    </row>
    <row r="160" spans="1:19" s="99" customFormat="1" ht="30" hidden="1" customHeight="1" x14ac:dyDescent="0.25">
      <c r="A160" s="113"/>
      <c r="B160" s="253">
        <f>KREATIF!$AA$5</f>
        <v>0</v>
      </c>
      <c r="C160" s="254"/>
      <c r="D160" s="254"/>
      <c r="E160" s="254"/>
      <c r="F160" s="255"/>
      <c r="G160" s="251" t="str">
        <f t="shared" ref="G160" si="246">IF(P160=1,"√","-")</f>
        <v>-</v>
      </c>
      <c r="H160" s="251" t="str">
        <f t="shared" ref="H160" si="247">IF(Q160=1,"√","-")</f>
        <v>-</v>
      </c>
      <c r="I160" s="251" t="str">
        <f t="shared" ref="I160" si="248">IF(R160=1,"√","-")</f>
        <v>-</v>
      </c>
      <c r="J160" s="115"/>
      <c r="K160" s="115"/>
      <c r="L160" s="251" t="str">
        <f t="shared" ref="L160" si="249">IF(S160=1,"√","-")</f>
        <v>-</v>
      </c>
      <c r="M160" s="146"/>
      <c r="N160" s="109"/>
      <c r="O160" s="100"/>
      <c r="P160" s="250">
        <f>VLOOKUP($N$2,KREATIF!$A$4:$AX$47,27,0)</f>
        <v>0</v>
      </c>
      <c r="Q160" s="250">
        <f>VLOOKUP($N$2,KREATIF!$A$4:$AX$47,28,0)</f>
        <v>0</v>
      </c>
      <c r="R160" s="250">
        <f>VLOOKUP($N$2,KREATIF!$A$4:$AX$47,29,0)</f>
        <v>0</v>
      </c>
      <c r="S160" s="250">
        <f>VLOOKUP($N$2,KREATIF!$A$4:$AX$47,30,0)</f>
        <v>0</v>
      </c>
    </row>
    <row r="161" spans="1:19" s="99" customFormat="1" ht="30" hidden="1" customHeight="1" x14ac:dyDescent="0.25">
      <c r="A161" s="113"/>
      <c r="B161" s="252" t="e">
        <f>VLOOKUP(B160,DESKRIPSI!$C$2:$E$48,3,0)</f>
        <v>#N/A</v>
      </c>
      <c r="C161" s="252"/>
      <c r="D161" s="252"/>
      <c r="E161" s="252"/>
      <c r="F161" s="252"/>
      <c r="G161" s="251"/>
      <c r="H161" s="251"/>
      <c r="I161" s="251"/>
      <c r="J161" s="115"/>
      <c r="K161" s="115"/>
      <c r="L161" s="251"/>
      <c r="M161" s="146"/>
      <c r="N161" s="109"/>
      <c r="O161" s="100"/>
      <c r="P161" s="250"/>
      <c r="Q161" s="250"/>
      <c r="R161" s="250"/>
      <c r="S161" s="250"/>
    </row>
    <row r="162" spans="1:19" s="99" customFormat="1" ht="30" hidden="1" customHeight="1" x14ac:dyDescent="0.25">
      <c r="A162" s="115"/>
      <c r="B162" s="119">
        <f>KREATIF!$AE$5</f>
        <v>0</v>
      </c>
      <c r="C162" s="120"/>
      <c r="D162" s="120"/>
      <c r="E162" s="120"/>
      <c r="F162" s="121"/>
      <c r="G162" s="251" t="str">
        <f t="shared" ref="G162" si="250">IF(P162=1,"√","-")</f>
        <v>-</v>
      </c>
      <c r="H162" s="251" t="str">
        <f t="shared" ref="H162" si="251">IF(Q162=1,"√","-")</f>
        <v>-</v>
      </c>
      <c r="I162" s="251" t="str">
        <f t="shared" ref="I162" si="252">IF(R162=1,"√","-")</f>
        <v>-</v>
      </c>
      <c r="J162" s="115"/>
      <c r="K162" s="115"/>
      <c r="L162" s="251" t="str">
        <f t="shared" ref="L162" si="253">IF(S162=1,"√","-")</f>
        <v>-</v>
      </c>
      <c r="M162" s="146"/>
      <c r="O162" s="100"/>
      <c r="P162" s="250">
        <f>VLOOKUP($N$2,KREATIF!$A$4:$AX$47,31,0)</f>
        <v>0</v>
      </c>
      <c r="Q162" s="250">
        <f>VLOOKUP($N$2,KREATIF!$A$4:$AX$47,32,0)</f>
        <v>0</v>
      </c>
      <c r="R162" s="250">
        <f>VLOOKUP($N$2,KREATIF!$A$4:$AX$47,33,0)</f>
        <v>0</v>
      </c>
      <c r="S162" s="250">
        <f>VLOOKUP($N$2,KREATIF!$A$4:$AX$47,34,0)</f>
        <v>0</v>
      </c>
    </row>
    <row r="163" spans="1:19" s="99" customFormat="1" ht="30" hidden="1" customHeight="1" x14ac:dyDescent="0.25">
      <c r="A163" s="115"/>
      <c r="B163" s="252" t="e">
        <f>VLOOKUP(B162,DESKRIPSI!$C$2:$E$48,3,0)</f>
        <v>#N/A</v>
      </c>
      <c r="C163" s="252"/>
      <c r="D163" s="252"/>
      <c r="E163" s="252"/>
      <c r="F163" s="252"/>
      <c r="G163" s="251"/>
      <c r="H163" s="251"/>
      <c r="I163" s="251"/>
      <c r="J163" s="115"/>
      <c r="K163" s="115"/>
      <c r="L163" s="251"/>
      <c r="M163" s="146"/>
      <c r="O163" s="100"/>
      <c r="P163" s="250"/>
      <c r="Q163" s="250"/>
      <c r="R163" s="250"/>
      <c r="S163" s="250"/>
    </row>
    <row r="164" spans="1:19" s="99" customFormat="1" ht="30" hidden="1" customHeight="1" x14ac:dyDescent="0.25">
      <c r="A164" s="115"/>
      <c r="B164" s="253">
        <f>KREATIF!$AI$5</f>
        <v>0</v>
      </c>
      <c r="C164" s="254"/>
      <c r="D164" s="254"/>
      <c r="E164" s="254"/>
      <c r="F164" s="255"/>
      <c r="G164" s="251" t="str">
        <f t="shared" ref="G164" si="254">IF(P164=1,"√","-")</f>
        <v>-</v>
      </c>
      <c r="H164" s="251" t="str">
        <f t="shared" ref="H164" si="255">IF(Q164=1,"√","-")</f>
        <v>-</v>
      </c>
      <c r="I164" s="251" t="str">
        <f t="shared" ref="I164" si="256">IF(R164=1,"√","-")</f>
        <v>-</v>
      </c>
      <c r="J164" s="115"/>
      <c r="K164" s="115"/>
      <c r="L164" s="251" t="str">
        <f t="shared" ref="L164" si="257">IF(S164=1,"√","-")</f>
        <v>-</v>
      </c>
      <c r="M164" s="146"/>
      <c r="N164" s="102"/>
      <c r="O164" s="100"/>
      <c r="P164" s="250">
        <f>VLOOKUP($N$2,KREATIF!$A$4:$AX$47,35,0)</f>
        <v>0</v>
      </c>
      <c r="Q164" s="250">
        <f>VLOOKUP($N$2,KREATIF!$A$4:$AX$47,36,0)</f>
        <v>0</v>
      </c>
      <c r="R164" s="250">
        <f>VLOOKUP($N$2,KREATIF!$A$4:$AX$47,37,0)</f>
        <v>0</v>
      </c>
      <c r="S164" s="250">
        <f>VLOOKUP($N$2,KREATIF!$A$4:$AX$47,38,0)</f>
        <v>0</v>
      </c>
    </row>
    <row r="165" spans="1:19" s="99" customFormat="1" ht="30" hidden="1" customHeight="1" x14ac:dyDescent="0.25">
      <c r="A165" s="115"/>
      <c r="B165" s="252" t="e">
        <f>VLOOKUP(B164,DESKRIPSI!$C$2:$E$48,3,0)</f>
        <v>#N/A</v>
      </c>
      <c r="C165" s="252"/>
      <c r="D165" s="252"/>
      <c r="E165" s="252"/>
      <c r="F165" s="252"/>
      <c r="G165" s="251"/>
      <c r="H165" s="251"/>
      <c r="I165" s="251"/>
      <c r="J165" s="115"/>
      <c r="K165" s="115"/>
      <c r="L165" s="251"/>
      <c r="M165" s="146"/>
      <c r="N165" s="102"/>
      <c r="O165" s="100"/>
      <c r="P165" s="250"/>
      <c r="Q165" s="250"/>
      <c r="R165" s="250"/>
      <c r="S165" s="250"/>
    </row>
    <row r="166" spans="1:19" s="99" customFormat="1" ht="30" hidden="1" customHeight="1" x14ac:dyDescent="0.25">
      <c r="A166" s="108"/>
      <c r="B166" s="253">
        <f>KREATIF!$AM$5</f>
        <v>0</v>
      </c>
      <c r="C166" s="254"/>
      <c r="D166" s="254"/>
      <c r="E166" s="254"/>
      <c r="F166" s="255"/>
      <c r="G166" s="251" t="str">
        <f t="shared" ref="G166" si="258">IF(P166=1,"√","-")</f>
        <v>-</v>
      </c>
      <c r="H166" s="251" t="str">
        <f t="shared" ref="H166" si="259">IF(Q166=1,"√","-")</f>
        <v>-</v>
      </c>
      <c r="I166" s="251" t="str">
        <f t="shared" ref="I166" si="260">IF(R166=1,"√","-")</f>
        <v>-</v>
      </c>
      <c r="J166" s="115"/>
      <c r="K166" s="115"/>
      <c r="L166" s="251" t="str">
        <f t="shared" ref="L166" si="261">IF(S166=1,"√","-")</f>
        <v>-</v>
      </c>
      <c r="M166" s="146"/>
      <c r="N166" s="109"/>
      <c r="O166" s="100"/>
      <c r="P166" s="250">
        <f>VLOOKUP($N$2,KREATIF!$A$4:$AX$47,39,0)</f>
        <v>0</v>
      </c>
      <c r="Q166" s="250">
        <f>VLOOKUP($N$2,KREATIF!$A$4:$AX$47,40,0)</f>
        <v>0</v>
      </c>
      <c r="R166" s="250">
        <f>VLOOKUP($N$2,KREATIF!$A$4:$AX$47,41,0)</f>
        <v>0</v>
      </c>
      <c r="S166" s="250">
        <f>VLOOKUP($N$2,KREATIF!$A$4:$AX$47,42,0)</f>
        <v>0</v>
      </c>
    </row>
    <row r="167" spans="1:19" s="99" customFormat="1" ht="30" hidden="1" customHeight="1" x14ac:dyDescent="0.25">
      <c r="A167" s="108"/>
      <c r="B167" s="252" t="e">
        <f>VLOOKUP(B166,DESKRIPSI!$C$2:$E$48,3,0)</f>
        <v>#N/A</v>
      </c>
      <c r="C167" s="252"/>
      <c r="D167" s="252"/>
      <c r="E167" s="252"/>
      <c r="F167" s="252"/>
      <c r="G167" s="251"/>
      <c r="H167" s="251"/>
      <c r="I167" s="251"/>
      <c r="J167" s="115"/>
      <c r="K167" s="115"/>
      <c r="L167" s="251"/>
      <c r="M167" s="146"/>
      <c r="N167" s="109"/>
      <c r="O167" s="100"/>
      <c r="P167" s="250"/>
      <c r="Q167" s="250"/>
      <c r="R167" s="250"/>
      <c r="S167" s="250"/>
    </row>
    <row r="168" spans="1:19" s="99" customFormat="1" ht="30" hidden="1" customHeight="1" x14ac:dyDescent="0.25">
      <c r="A168" s="108"/>
      <c r="B168" s="253">
        <f>KREATIF!$AQ$5</f>
        <v>0</v>
      </c>
      <c r="C168" s="254"/>
      <c r="D168" s="254"/>
      <c r="E168" s="254"/>
      <c r="F168" s="255"/>
      <c r="G168" s="251" t="str">
        <f t="shared" ref="G168" si="262">IF(P168=1,"√","-")</f>
        <v>-</v>
      </c>
      <c r="H168" s="251" t="str">
        <f t="shared" ref="H168" si="263">IF(Q168=1,"√","-")</f>
        <v>-</v>
      </c>
      <c r="I168" s="251" t="str">
        <f t="shared" ref="I168" si="264">IF(R168=1,"√","-")</f>
        <v>-</v>
      </c>
      <c r="J168" s="115"/>
      <c r="K168" s="115"/>
      <c r="L168" s="251" t="str">
        <f t="shared" ref="L168" si="265">IF(S168=1,"√","-")</f>
        <v>-</v>
      </c>
      <c r="M168" s="146"/>
      <c r="N168" s="109"/>
      <c r="O168" s="100"/>
      <c r="P168" s="250">
        <f>VLOOKUP($N$2,KREATIF!$A$4:$AX$47,43,0)</f>
        <v>0</v>
      </c>
      <c r="Q168" s="250">
        <f>VLOOKUP($N$2,KREATIF!$A$4:$AX$47,44,0)</f>
        <v>0</v>
      </c>
      <c r="R168" s="250">
        <f>VLOOKUP($N$2,KREATIF!$A$4:$AX$47,45,0)</f>
        <v>0</v>
      </c>
      <c r="S168" s="250">
        <f>VLOOKUP($N$2,KREATIF!$A$4:$AX$47,46,0)</f>
        <v>0</v>
      </c>
    </row>
    <row r="169" spans="1:19" s="99" customFormat="1" ht="30" hidden="1" customHeight="1" x14ac:dyDescent="0.25">
      <c r="A169" s="108"/>
      <c r="B169" s="252" t="e">
        <f>VLOOKUP(B168,DESKRIPSI!$C$2:$E$48,3,0)</f>
        <v>#N/A</v>
      </c>
      <c r="C169" s="252"/>
      <c r="D169" s="252"/>
      <c r="E169" s="252"/>
      <c r="F169" s="252"/>
      <c r="G169" s="251"/>
      <c r="H169" s="251"/>
      <c r="I169" s="251"/>
      <c r="J169" s="115"/>
      <c r="K169" s="115"/>
      <c r="L169" s="251"/>
      <c r="M169" s="146"/>
      <c r="N169" s="109"/>
      <c r="O169" s="100"/>
      <c r="P169" s="250"/>
      <c r="Q169" s="250"/>
      <c r="R169" s="250"/>
      <c r="S169" s="250"/>
    </row>
    <row r="170" spans="1:19" s="99" customFormat="1" ht="30" hidden="1" customHeight="1" x14ac:dyDescent="0.25">
      <c r="A170" s="108"/>
      <c r="B170" s="253">
        <f>KREATIF!$AU$5</f>
        <v>0</v>
      </c>
      <c r="C170" s="254"/>
      <c r="D170" s="254"/>
      <c r="E170" s="254"/>
      <c r="F170" s="255"/>
      <c r="G170" s="251" t="str">
        <f t="shared" ref="G170" si="266">IF(P170=1,"√","-")</f>
        <v>-</v>
      </c>
      <c r="H170" s="251" t="str">
        <f t="shared" ref="H170" si="267">IF(Q170=1,"√","-")</f>
        <v>-</v>
      </c>
      <c r="I170" s="251" t="str">
        <f t="shared" ref="I170" si="268">IF(R170=1,"√","-")</f>
        <v>-</v>
      </c>
      <c r="J170" s="115"/>
      <c r="K170" s="115"/>
      <c r="L170" s="251" t="str">
        <f t="shared" ref="L170" si="269">IF(S170=1,"√","-")</f>
        <v>-</v>
      </c>
      <c r="M170" s="146"/>
      <c r="N170" s="109"/>
      <c r="O170" s="100"/>
      <c r="P170" s="250">
        <f>VLOOKUP($N$2,KREATIF!$A$4:$AX$47,47,0)</f>
        <v>0</v>
      </c>
      <c r="Q170" s="250">
        <f>VLOOKUP($N$2,KREATIF!$A$4:$AX$47,48,0)</f>
        <v>0</v>
      </c>
      <c r="R170" s="250">
        <f>VLOOKUP($N$2,KREATIF!$A$4:$AX$47,49,0)</f>
        <v>0</v>
      </c>
      <c r="S170" s="250">
        <f>VLOOKUP($N$2,KREATIF!$A$4:$AX$47,50,0)</f>
        <v>0</v>
      </c>
    </row>
    <row r="171" spans="1:19" s="99" customFormat="1" ht="30" hidden="1" customHeight="1" x14ac:dyDescent="0.25">
      <c r="A171" s="126"/>
      <c r="B171" s="252" t="e">
        <f>VLOOKUP(B170,DESKRIPSI!$C$2:$E$48,3,0)</f>
        <v>#N/A</v>
      </c>
      <c r="C171" s="252"/>
      <c r="D171" s="252"/>
      <c r="E171" s="252"/>
      <c r="F171" s="252"/>
      <c r="G171" s="251"/>
      <c r="H171" s="251"/>
      <c r="I171" s="251"/>
      <c r="J171" s="115"/>
      <c r="K171" s="115"/>
      <c r="L171" s="251"/>
      <c r="M171" s="146"/>
      <c r="O171" s="100"/>
      <c r="P171" s="250"/>
      <c r="Q171" s="250"/>
      <c r="R171" s="250"/>
      <c r="S171" s="250"/>
    </row>
    <row r="172" spans="1:19" s="99" customFormat="1" ht="15.75" x14ac:dyDescent="0.25">
      <c r="A172" s="102"/>
      <c r="B172" s="109"/>
      <c r="C172" s="109"/>
      <c r="D172" s="109"/>
      <c r="E172" s="109"/>
      <c r="F172" s="109"/>
      <c r="G172" s="98"/>
      <c r="H172" s="98"/>
      <c r="I172" s="98"/>
      <c r="J172" s="98"/>
      <c r="K172" s="98"/>
      <c r="L172" s="98"/>
      <c r="M172" s="98"/>
      <c r="O172" s="100"/>
    </row>
    <row r="173" spans="1:19" s="99" customFormat="1" ht="15.75" x14ac:dyDescent="0.25">
      <c r="A173" s="284" t="str">
        <f>VLOOKUP(N2,'CATATAN PROSES'!A3:C52,3,0)</f>
        <v>Ananda Abid telah mampu mengembangkan refleksi terhadap pengalaman belajarnya, mulai menemukan kekuatan, kelemahan, dan prestasi dirinya. Ananda masih memerlukan penguatan dalam mengembangkan kepercayaan diri dalam meyampaikan ide dan gagasan dalam menyelesaikan permasalahan yang dihadapi.</v>
      </c>
      <c r="B173" s="285"/>
      <c r="C173" s="285"/>
      <c r="D173" s="285"/>
      <c r="E173" s="285"/>
      <c r="F173" s="285"/>
      <c r="G173" s="285"/>
      <c r="H173" s="285"/>
      <c r="I173" s="285"/>
      <c r="J173" s="285"/>
      <c r="K173" s="285"/>
      <c r="L173" s="286"/>
      <c r="M173" s="167"/>
      <c r="N173" s="129"/>
      <c r="O173" s="100"/>
    </row>
    <row r="174" spans="1:19" s="99" customFormat="1" ht="15.75" x14ac:dyDescent="0.25">
      <c r="A174" s="287"/>
      <c r="B174" s="288"/>
      <c r="C174" s="288"/>
      <c r="D174" s="288"/>
      <c r="E174" s="288"/>
      <c r="F174" s="288"/>
      <c r="G174" s="288"/>
      <c r="H174" s="288"/>
      <c r="I174" s="288"/>
      <c r="J174" s="288"/>
      <c r="K174" s="288"/>
      <c r="L174" s="289"/>
      <c r="M174" s="167"/>
      <c r="O174" s="100"/>
    </row>
    <row r="175" spans="1:19" s="99" customFormat="1" ht="15.75" x14ac:dyDescent="0.25">
      <c r="A175" s="287"/>
      <c r="B175" s="288"/>
      <c r="C175" s="288"/>
      <c r="D175" s="288"/>
      <c r="E175" s="288"/>
      <c r="F175" s="288"/>
      <c r="G175" s="288"/>
      <c r="H175" s="288"/>
      <c r="I175" s="288"/>
      <c r="J175" s="288"/>
      <c r="K175" s="288"/>
      <c r="L175" s="289"/>
      <c r="M175" s="167"/>
      <c r="O175" s="100"/>
    </row>
    <row r="176" spans="1:19" s="99" customFormat="1" ht="15.75" x14ac:dyDescent="0.25">
      <c r="A176" s="287"/>
      <c r="B176" s="288"/>
      <c r="C176" s="288"/>
      <c r="D176" s="288"/>
      <c r="E176" s="288"/>
      <c r="F176" s="288"/>
      <c r="G176" s="288"/>
      <c r="H176" s="288"/>
      <c r="I176" s="288"/>
      <c r="J176" s="288"/>
      <c r="K176" s="288"/>
      <c r="L176" s="289"/>
      <c r="M176" s="167"/>
      <c r="O176" s="100"/>
    </row>
    <row r="177" spans="1:15" s="99" customFormat="1" ht="15.75" x14ac:dyDescent="0.25">
      <c r="A177" s="290"/>
      <c r="B177" s="291"/>
      <c r="C177" s="291"/>
      <c r="D177" s="291"/>
      <c r="E177" s="291"/>
      <c r="F177" s="291"/>
      <c r="G177" s="291"/>
      <c r="H177" s="291"/>
      <c r="I177" s="291"/>
      <c r="J177" s="291"/>
      <c r="K177" s="291"/>
      <c r="L177" s="292"/>
      <c r="M177" s="167"/>
      <c r="O177" s="100"/>
    </row>
    <row r="178" spans="1:15" s="99" customFormat="1" ht="15.75" x14ac:dyDescent="0.25">
      <c r="A178" s="98"/>
      <c r="O178" s="100"/>
    </row>
    <row r="179" spans="1:15" s="99" customFormat="1" ht="15.75" x14ac:dyDescent="0.25">
      <c r="A179" s="98"/>
      <c r="B179" s="130" t="s">
        <v>210</v>
      </c>
      <c r="O179" s="100"/>
    </row>
    <row r="180" spans="1:15" s="99" customFormat="1" ht="15.75" x14ac:dyDescent="0.25">
      <c r="A180" s="98"/>
      <c r="B180" s="174" t="s">
        <v>95</v>
      </c>
      <c r="C180" s="102" t="s">
        <v>10</v>
      </c>
      <c r="D180" s="99" t="s">
        <v>211</v>
      </c>
      <c r="G180" s="174" t="s">
        <v>96</v>
      </c>
      <c r="H180" s="99" t="s">
        <v>228</v>
      </c>
      <c r="O180" s="100"/>
    </row>
    <row r="181" spans="1:15" s="99" customFormat="1" ht="15.75" x14ac:dyDescent="0.25">
      <c r="A181" s="98"/>
      <c r="B181" s="174" t="s">
        <v>97</v>
      </c>
      <c r="C181" s="102" t="s">
        <v>10</v>
      </c>
      <c r="D181" s="99" t="s">
        <v>229</v>
      </c>
      <c r="G181" s="174" t="s">
        <v>152</v>
      </c>
      <c r="H181" s="99" t="s">
        <v>214</v>
      </c>
      <c r="O181" s="100"/>
    </row>
    <row r="182" spans="1:15" s="99" customFormat="1" ht="15.75" x14ac:dyDescent="0.25">
      <c r="A182" s="98"/>
      <c r="G182" s="104"/>
      <c r="O182" s="100"/>
    </row>
    <row r="183" spans="1:15" s="99" customFormat="1" ht="15.75" x14ac:dyDescent="0.25">
      <c r="A183" s="98"/>
      <c r="I183" s="98" t="str">
        <f>+'DATA SISWA'!$E$8</f>
        <v>Malang, 23 Juni 2023</v>
      </c>
      <c r="J183" s="98"/>
      <c r="O183" s="100"/>
    </row>
    <row r="184" spans="1:15" s="99" customFormat="1" ht="15.75" x14ac:dyDescent="0.25">
      <c r="A184" s="98"/>
      <c r="B184" s="99" t="s">
        <v>21</v>
      </c>
      <c r="I184" s="98" t="s">
        <v>20</v>
      </c>
      <c r="J184" s="98"/>
      <c r="O184" s="100"/>
    </row>
    <row r="185" spans="1:15" s="99" customFormat="1" ht="15.75" x14ac:dyDescent="0.25">
      <c r="A185" s="98"/>
      <c r="I185" s="98"/>
      <c r="J185" s="98"/>
      <c r="O185" s="100"/>
    </row>
    <row r="186" spans="1:15" s="99" customFormat="1" ht="15.75" x14ac:dyDescent="0.25">
      <c r="A186" s="98"/>
      <c r="I186" s="98"/>
      <c r="J186" s="98"/>
      <c r="O186" s="100"/>
    </row>
    <row r="187" spans="1:15" s="99" customFormat="1" ht="15.75" x14ac:dyDescent="0.25">
      <c r="A187" s="98"/>
      <c r="I187" s="98"/>
      <c r="J187" s="98"/>
      <c r="O187" s="100"/>
    </row>
    <row r="188" spans="1:15" s="99" customFormat="1" ht="15.75" x14ac:dyDescent="0.25">
      <c r="A188" s="98"/>
      <c r="B188" s="104" t="s">
        <v>22</v>
      </c>
      <c r="E188" s="308" t="s">
        <v>23</v>
      </c>
      <c r="F188" s="308"/>
      <c r="G188" s="104"/>
      <c r="I188" s="102" t="str">
        <f>+'DATA SISWA'!$E$4</f>
        <v>Fenny Dimiyanti, S.Pd</v>
      </c>
      <c r="J188" s="102"/>
      <c r="O188" s="100"/>
    </row>
    <row r="189" spans="1:15" s="99" customFormat="1" ht="15.75" x14ac:dyDescent="0.25">
      <c r="A189" s="98"/>
      <c r="E189" s="308" t="s">
        <v>24</v>
      </c>
      <c r="F189" s="308"/>
      <c r="O189" s="100"/>
    </row>
    <row r="190" spans="1:15" s="99" customFormat="1" ht="15.75" x14ac:dyDescent="0.25">
      <c r="A190" s="98"/>
      <c r="E190" s="308" t="s">
        <v>25</v>
      </c>
      <c r="F190" s="308"/>
      <c r="O190" s="100"/>
    </row>
    <row r="191" spans="1:15" s="99" customFormat="1" ht="15.75" x14ac:dyDescent="0.25">
      <c r="A191" s="98"/>
      <c r="E191" s="98"/>
      <c r="O191" s="100"/>
    </row>
    <row r="192" spans="1:15" s="99" customFormat="1" ht="15.75" x14ac:dyDescent="0.25">
      <c r="A192" s="98"/>
      <c r="E192" s="98"/>
      <c r="O192" s="100"/>
    </row>
    <row r="193" spans="1:15" s="99" customFormat="1" ht="15.75" x14ac:dyDescent="0.25">
      <c r="A193" s="98"/>
      <c r="E193" s="98"/>
      <c r="O193" s="100"/>
    </row>
    <row r="194" spans="1:15" s="99" customFormat="1" ht="15.75" x14ac:dyDescent="0.25">
      <c r="A194" s="98"/>
      <c r="E194" s="309" t="str">
        <f>+'DATA SISWA'!$E$5</f>
        <v>Dr. Suhardini Nurhayati, M.Pd</v>
      </c>
      <c r="F194" s="309"/>
      <c r="O194" s="100"/>
    </row>
    <row r="195" spans="1:15" s="99" customFormat="1" ht="15.75" x14ac:dyDescent="0.25">
      <c r="A195" s="98"/>
      <c r="O195" s="100"/>
    </row>
    <row r="196" spans="1:15" x14ac:dyDescent="0.25">
      <c r="B196" s="131"/>
      <c r="C196" s="131"/>
      <c r="D196" s="131"/>
      <c r="E196" s="131"/>
      <c r="F196" s="131"/>
      <c r="G196" s="131"/>
      <c r="H196" s="131"/>
      <c r="I196" s="131"/>
      <c r="J196" s="131"/>
      <c r="K196" s="131"/>
      <c r="L196" s="131"/>
      <c r="M196" s="131"/>
    </row>
  </sheetData>
  <mergeCells count="726">
    <mergeCell ref="K154:L155"/>
    <mergeCell ref="E188:F188"/>
    <mergeCell ref="E189:F189"/>
    <mergeCell ref="E190:F190"/>
    <mergeCell ref="E194:F194"/>
    <mergeCell ref="B126:F126"/>
    <mergeCell ref="B43:F43"/>
    <mergeCell ref="B45:F45"/>
    <mergeCell ref="B47:F47"/>
    <mergeCell ref="B46:F46"/>
    <mergeCell ref="B48:F48"/>
    <mergeCell ref="B50:F50"/>
    <mergeCell ref="B96:F96"/>
    <mergeCell ref="B119:F119"/>
    <mergeCell ref="B65:F65"/>
    <mergeCell ref="B67:F67"/>
    <mergeCell ref="B72:F72"/>
    <mergeCell ref="B74:F74"/>
    <mergeCell ref="B82:F82"/>
    <mergeCell ref="B88:F88"/>
    <mergeCell ref="B90:F90"/>
    <mergeCell ref="B92:F92"/>
    <mergeCell ref="B94:F94"/>
    <mergeCell ref="B81:F81"/>
    <mergeCell ref="B83:F83"/>
    <mergeCell ref="B85:F85"/>
    <mergeCell ref="B61:F61"/>
    <mergeCell ref="B84:F84"/>
    <mergeCell ref="B69:F69"/>
    <mergeCell ref="D11:L11"/>
    <mergeCell ref="B59:F59"/>
    <mergeCell ref="B86:F86"/>
    <mergeCell ref="A2:L2"/>
    <mergeCell ref="I20:I21"/>
    <mergeCell ref="B25:F25"/>
    <mergeCell ref="B27:F27"/>
    <mergeCell ref="B26:F26"/>
    <mergeCell ref="G22:G23"/>
    <mergeCell ref="H22:H23"/>
    <mergeCell ref="I22:I23"/>
    <mergeCell ref="L22:L23"/>
    <mergeCell ref="G24:G25"/>
    <mergeCell ref="H24:H25"/>
    <mergeCell ref="I24:I25"/>
    <mergeCell ref="K18:L19"/>
    <mergeCell ref="K20:L21"/>
    <mergeCell ref="K24:L25"/>
    <mergeCell ref="B29:F29"/>
    <mergeCell ref="A173:L177"/>
    <mergeCell ref="B9:L9"/>
    <mergeCell ref="B12:L12"/>
    <mergeCell ref="B15:L15"/>
    <mergeCell ref="B42:F42"/>
    <mergeCell ref="B49:F49"/>
    <mergeCell ref="B51:F51"/>
    <mergeCell ref="B53:F53"/>
    <mergeCell ref="B55:F55"/>
    <mergeCell ref="B63:F63"/>
    <mergeCell ref="B44:F44"/>
    <mergeCell ref="B19:F19"/>
    <mergeCell ref="B21:F21"/>
    <mergeCell ref="G18:G19"/>
    <mergeCell ref="B17:F17"/>
    <mergeCell ref="B18:F18"/>
    <mergeCell ref="B20:F20"/>
    <mergeCell ref="B22:F22"/>
    <mergeCell ref="B24:F24"/>
    <mergeCell ref="B23:F23"/>
    <mergeCell ref="H18:H19"/>
    <mergeCell ref="I18:I19"/>
    <mergeCell ref="G20:G21"/>
    <mergeCell ref="H20:H21"/>
    <mergeCell ref="B33:F33"/>
    <mergeCell ref="B35:F35"/>
    <mergeCell ref="G32:G33"/>
    <mergeCell ref="H32:H33"/>
    <mergeCell ref="I32:I33"/>
    <mergeCell ref="B32:F32"/>
    <mergeCell ref="G26:G27"/>
    <mergeCell ref="H26:H27"/>
    <mergeCell ref="I26:I27"/>
    <mergeCell ref="L26:L27"/>
    <mergeCell ref="G28:G29"/>
    <mergeCell ref="H28:H29"/>
    <mergeCell ref="I28:I29"/>
    <mergeCell ref="L28:L29"/>
    <mergeCell ref="B34:F34"/>
    <mergeCell ref="B28:F28"/>
    <mergeCell ref="K32:L33"/>
    <mergeCell ref="B62:F62"/>
    <mergeCell ref="H38:H39"/>
    <mergeCell ref="I38:I39"/>
    <mergeCell ref="L38:L39"/>
    <mergeCell ref="H40:H41"/>
    <mergeCell ref="I40:I41"/>
    <mergeCell ref="L40:L41"/>
    <mergeCell ref="H34:H35"/>
    <mergeCell ref="I34:I35"/>
    <mergeCell ref="L34:L35"/>
    <mergeCell ref="G36:G37"/>
    <mergeCell ref="H36:H37"/>
    <mergeCell ref="I36:I37"/>
    <mergeCell ref="L36:L37"/>
    <mergeCell ref="H47:H48"/>
    <mergeCell ref="I47:I48"/>
    <mergeCell ref="B64:F64"/>
    <mergeCell ref="B66:F66"/>
    <mergeCell ref="B68:F68"/>
    <mergeCell ref="G34:G35"/>
    <mergeCell ref="G38:G39"/>
    <mergeCell ref="G42:G43"/>
    <mergeCell ref="G47:G48"/>
    <mergeCell ref="G51:G52"/>
    <mergeCell ref="G55:G56"/>
    <mergeCell ref="G59:G60"/>
    <mergeCell ref="G63:G64"/>
    <mergeCell ref="G67:G68"/>
    <mergeCell ref="B52:F52"/>
    <mergeCell ref="B54:F54"/>
    <mergeCell ref="B56:F56"/>
    <mergeCell ref="B58:F58"/>
    <mergeCell ref="B60:F60"/>
    <mergeCell ref="B36:F36"/>
    <mergeCell ref="B38:F38"/>
    <mergeCell ref="B40:F40"/>
    <mergeCell ref="B37:F37"/>
    <mergeCell ref="B39:F39"/>
    <mergeCell ref="B41:F41"/>
    <mergeCell ref="G40:G41"/>
    <mergeCell ref="G49:G50"/>
    <mergeCell ref="H49:H50"/>
    <mergeCell ref="I49:I50"/>
    <mergeCell ref="L49:L50"/>
    <mergeCell ref="H42:H43"/>
    <mergeCell ref="I42:I43"/>
    <mergeCell ref="L42:L43"/>
    <mergeCell ref="G45:G46"/>
    <mergeCell ref="H45:H46"/>
    <mergeCell ref="I45:I46"/>
    <mergeCell ref="K45:L46"/>
    <mergeCell ref="K47:L48"/>
    <mergeCell ref="H55:H56"/>
    <mergeCell ref="I55:I56"/>
    <mergeCell ref="L55:L56"/>
    <mergeCell ref="G57:G58"/>
    <mergeCell ref="H57:H58"/>
    <mergeCell ref="I57:I58"/>
    <mergeCell ref="L57:L58"/>
    <mergeCell ref="H51:H52"/>
    <mergeCell ref="I51:I52"/>
    <mergeCell ref="G53:G54"/>
    <mergeCell ref="H53:H54"/>
    <mergeCell ref="I53:I54"/>
    <mergeCell ref="K51:L52"/>
    <mergeCell ref="K53:L54"/>
    <mergeCell ref="H63:H64"/>
    <mergeCell ref="I63:I64"/>
    <mergeCell ref="L63:L64"/>
    <mergeCell ref="G65:G66"/>
    <mergeCell ref="H65:H66"/>
    <mergeCell ref="I65:I66"/>
    <mergeCell ref="L65:L66"/>
    <mergeCell ref="H59:H60"/>
    <mergeCell ref="I59:I60"/>
    <mergeCell ref="L59:L60"/>
    <mergeCell ref="G61:G62"/>
    <mergeCell ref="H61:H62"/>
    <mergeCell ref="I61:I62"/>
    <mergeCell ref="L61:L62"/>
    <mergeCell ref="H67:H68"/>
    <mergeCell ref="I67:I68"/>
    <mergeCell ref="L67:L68"/>
    <mergeCell ref="B70:F70"/>
    <mergeCell ref="B80:F80"/>
    <mergeCell ref="B78:F78"/>
    <mergeCell ref="B71:F71"/>
    <mergeCell ref="B73:F73"/>
    <mergeCell ref="B75:F75"/>
    <mergeCell ref="B79:F79"/>
    <mergeCell ref="L70:L71"/>
    <mergeCell ref="L72:L73"/>
    <mergeCell ref="L74:L75"/>
    <mergeCell ref="L78:L79"/>
    <mergeCell ref="I80:I81"/>
    <mergeCell ref="L80:L81"/>
    <mergeCell ref="G78:G79"/>
    <mergeCell ref="H78:H79"/>
    <mergeCell ref="I78:I79"/>
    <mergeCell ref="G80:G81"/>
    <mergeCell ref="H80:H81"/>
    <mergeCell ref="G70:G71"/>
    <mergeCell ref="H70:H71"/>
    <mergeCell ref="I70:I71"/>
    <mergeCell ref="B140:F140"/>
    <mergeCell ref="B133:F133"/>
    <mergeCell ref="B135:F135"/>
    <mergeCell ref="B141:F141"/>
    <mergeCell ref="B143:F143"/>
    <mergeCell ref="B145:F145"/>
    <mergeCell ref="B142:F142"/>
    <mergeCell ref="B144:F144"/>
    <mergeCell ref="B120:F120"/>
    <mergeCell ref="B121:F121"/>
    <mergeCell ref="B122:F122"/>
    <mergeCell ref="B124:F124"/>
    <mergeCell ref="B131:F131"/>
    <mergeCell ref="B123:F123"/>
    <mergeCell ref="B125:F125"/>
    <mergeCell ref="B127:F127"/>
    <mergeCell ref="B130:F130"/>
    <mergeCell ref="B129:F129"/>
    <mergeCell ref="B132:F132"/>
    <mergeCell ref="B134:F134"/>
    <mergeCell ref="B136:F136"/>
    <mergeCell ref="B138:F138"/>
    <mergeCell ref="B137:F137"/>
    <mergeCell ref="B139:F139"/>
    <mergeCell ref="B98:F98"/>
    <mergeCell ref="B104:F104"/>
    <mergeCell ref="B114:F114"/>
    <mergeCell ref="B116:F116"/>
    <mergeCell ref="B118:F118"/>
    <mergeCell ref="B87:F87"/>
    <mergeCell ref="B89:F89"/>
    <mergeCell ref="B91:F91"/>
    <mergeCell ref="B93:F93"/>
    <mergeCell ref="B95:F95"/>
    <mergeCell ref="B100:F100"/>
    <mergeCell ref="B102:F102"/>
    <mergeCell ref="B112:F112"/>
    <mergeCell ref="B108:F108"/>
    <mergeCell ref="B115:F115"/>
    <mergeCell ref="B110:F110"/>
    <mergeCell ref="B106:F106"/>
    <mergeCell ref="B117:F117"/>
    <mergeCell ref="B97:F97"/>
    <mergeCell ref="B99:F99"/>
    <mergeCell ref="B103:F103"/>
    <mergeCell ref="B109:F109"/>
    <mergeCell ref="G72:G73"/>
    <mergeCell ref="H72:H73"/>
    <mergeCell ref="I72:I73"/>
    <mergeCell ref="G74:G75"/>
    <mergeCell ref="H74:H75"/>
    <mergeCell ref="I74:I75"/>
    <mergeCell ref="G86:G87"/>
    <mergeCell ref="H86:H87"/>
    <mergeCell ref="I86:I87"/>
    <mergeCell ref="L86:L87"/>
    <mergeCell ref="G88:G89"/>
    <mergeCell ref="H88:H89"/>
    <mergeCell ref="I88:I89"/>
    <mergeCell ref="L88:L89"/>
    <mergeCell ref="G82:G83"/>
    <mergeCell ref="H82:H83"/>
    <mergeCell ref="I82:I83"/>
    <mergeCell ref="L82:L83"/>
    <mergeCell ref="G84:G85"/>
    <mergeCell ref="H84:H85"/>
    <mergeCell ref="I84:I85"/>
    <mergeCell ref="L84:L85"/>
    <mergeCell ref="G94:G95"/>
    <mergeCell ref="H94:H95"/>
    <mergeCell ref="I94:I95"/>
    <mergeCell ref="L94:L95"/>
    <mergeCell ref="G97:G98"/>
    <mergeCell ref="H97:H98"/>
    <mergeCell ref="I97:I98"/>
    <mergeCell ref="L97:L98"/>
    <mergeCell ref="G90:G91"/>
    <mergeCell ref="H90:H91"/>
    <mergeCell ref="I90:I91"/>
    <mergeCell ref="L90:L91"/>
    <mergeCell ref="G92:G93"/>
    <mergeCell ref="H92:H93"/>
    <mergeCell ref="I92:I93"/>
    <mergeCell ref="L92:L93"/>
    <mergeCell ref="G103:G104"/>
    <mergeCell ref="H103:H104"/>
    <mergeCell ref="I103:I104"/>
    <mergeCell ref="G105:G106"/>
    <mergeCell ref="H105:H106"/>
    <mergeCell ref="I105:I106"/>
    <mergeCell ref="L105:L106"/>
    <mergeCell ref="G99:G100"/>
    <mergeCell ref="H99:H100"/>
    <mergeCell ref="I99:I100"/>
    <mergeCell ref="L99:L100"/>
    <mergeCell ref="G101:G102"/>
    <mergeCell ref="H101:H102"/>
    <mergeCell ref="I101:I102"/>
    <mergeCell ref="L101:L102"/>
    <mergeCell ref="G111:G112"/>
    <mergeCell ref="H111:H112"/>
    <mergeCell ref="I111:I112"/>
    <mergeCell ref="L111:L112"/>
    <mergeCell ref="G113:G114"/>
    <mergeCell ref="H113:H114"/>
    <mergeCell ref="I113:I114"/>
    <mergeCell ref="L113:L114"/>
    <mergeCell ref="G107:G108"/>
    <mergeCell ref="H107:H108"/>
    <mergeCell ref="I107:I108"/>
    <mergeCell ref="L107:L108"/>
    <mergeCell ref="G109:G110"/>
    <mergeCell ref="H109:H110"/>
    <mergeCell ref="I109:I110"/>
    <mergeCell ref="L109:L110"/>
    <mergeCell ref="G119:G120"/>
    <mergeCell ref="H119:H120"/>
    <mergeCell ref="I119:I120"/>
    <mergeCell ref="L119:L120"/>
    <mergeCell ref="G122:G123"/>
    <mergeCell ref="H122:H123"/>
    <mergeCell ref="I122:I123"/>
    <mergeCell ref="G115:G116"/>
    <mergeCell ref="H115:H116"/>
    <mergeCell ref="I115:I116"/>
    <mergeCell ref="G117:G118"/>
    <mergeCell ref="H117:H118"/>
    <mergeCell ref="I117:I118"/>
    <mergeCell ref="L117:L118"/>
    <mergeCell ref="K115:L116"/>
    <mergeCell ref="K122:L123"/>
    <mergeCell ref="G129:G130"/>
    <mergeCell ref="H129:H130"/>
    <mergeCell ref="I129:I130"/>
    <mergeCell ref="G131:G132"/>
    <mergeCell ref="H131:H132"/>
    <mergeCell ref="I131:I132"/>
    <mergeCell ref="L131:L132"/>
    <mergeCell ref="G124:G125"/>
    <mergeCell ref="H124:H125"/>
    <mergeCell ref="I124:I125"/>
    <mergeCell ref="L124:L125"/>
    <mergeCell ref="G126:G127"/>
    <mergeCell ref="H126:H127"/>
    <mergeCell ref="I126:I127"/>
    <mergeCell ref="L126:L127"/>
    <mergeCell ref="K129:L130"/>
    <mergeCell ref="G137:G138"/>
    <mergeCell ref="H137:H138"/>
    <mergeCell ref="I137:I138"/>
    <mergeCell ref="L137:L138"/>
    <mergeCell ref="G139:G140"/>
    <mergeCell ref="H139:H140"/>
    <mergeCell ref="I139:I140"/>
    <mergeCell ref="L139:L140"/>
    <mergeCell ref="G133:G134"/>
    <mergeCell ref="H133:H134"/>
    <mergeCell ref="I133:I134"/>
    <mergeCell ref="L133:L134"/>
    <mergeCell ref="G135:G136"/>
    <mergeCell ref="H135:H136"/>
    <mergeCell ref="I135:I136"/>
    <mergeCell ref="K135:L136"/>
    <mergeCell ref="I145:I146"/>
    <mergeCell ref="L145:L146"/>
    <mergeCell ref="B149:F149"/>
    <mergeCell ref="G141:G142"/>
    <mergeCell ref="H141:H142"/>
    <mergeCell ref="I141:I142"/>
    <mergeCell ref="L141:L142"/>
    <mergeCell ref="G143:G144"/>
    <mergeCell ref="H143:H144"/>
    <mergeCell ref="I143:I144"/>
    <mergeCell ref="L143:L144"/>
    <mergeCell ref="B146:F146"/>
    <mergeCell ref="B147:F147"/>
    <mergeCell ref="B148:F148"/>
    <mergeCell ref="K148:L149"/>
    <mergeCell ref="B165:F165"/>
    <mergeCell ref="B167:F167"/>
    <mergeCell ref="B151:F151"/>
    <mergeCell ref="B153:F153"/>
    <mergeCell ref="B155:F155"/>
    <mergeCell ref="B154:F154"/>
    <mergeCell ref="B157:F157"/>
    <mergeCell ref="G145:G146"/>
    <mergeCell ref="H145:H146"/>
    <mergeCell ref="B150:F150"/>
    <mergeCell ref="B160:F160"/>
    <mergeCell ref="B164:F164"/>
    <mergeCell ref="B166:F166"/>
    <mergeCell ref="G162:G163"/>
    <mergeCell ref="H162:H163"/>
    <mergeCell ref="B158:F158"/>
    <mergeCell ref="G156:G157"/>
    <mergeCell ref="H156:H157"/>
    <mergeCell ref="I156:I157"/>
    <mergeCell ref="L156:L157"/>
    <mergeCell ref="B169:F169"/>
    <mergeCell ref="G148:G149"/>
    <mergeCell ref="H148:H149"/>
    <mergeCell ref="I148:I149"/>
    <mergeCell ref="G150:G151"/>
    <mergeCell ref="H150:H151"/>
    <mergeCell ref="I150:I151"/>
    <mergeCell ref="L150:L151"/>
    <mergeCell ref="G152:G153"/>
    <mergeCell ref="H152:H153"/>
    <mergeCell ref="I152:I153"/>
    <mergeCell ref="L152:L153"/>
    <mergeCell ref="G154:G155"/>
    <mergeCell ref="H154:H155"/>
    <mergeCell ref="I154:I155"/>
    <mergeCell ref="B159:F159"/>
    <mergeCell ref="B161:F161"/>
    <mergeCell ref="B163:F163"/>
    <mergeCell ref="I162:I163"/>
    <mergeCell ref="L162:L163"/>
    <mergeCell ref="G164:G165"/>
    <mergeCell ref="H164:H165"/>
    <mergeCell ref="I164:I165"/>
    <mergeCell ref="L164:L165"/>
    <mergeCell ref="G158:G159"/>
    <mergeCell ref="H158:H159"/>
    <mergeCell ref="I158:I159"/>
    <mergeCell ref="L158:L159"/>
    <mergeCell ref="G160:G161"/>
    <mergeCell ref="H160:H161"/>
    <mergeCell ref="I160:I161"/>
    <mergeCell ref="L160:L161"/>
    <mergeCell ref="G170:G171"/>
    <mergeCell ref="H170:H171"/>
    <mergeCell ref="I170:I171"/>
    <mergeCell ref="L170:L171"/>
    <mergeCell ref="B171:F171"/>
    <mergeCell ref="G166:G167"/>
    <mergeCell ref="H166:H167"/>
    <mergeCell ref="I166:I167"/>
    <mergeCell ref="L166:L167"/>
    <mergeCell ref="G168:G169"/>
    <mergeCell ref="H168:H169"/>
    <mergeCell ref="I168:I169"/>
    <mergeCell ref="L168:L169"/>
    <mergeCell ref="B170:F170"/>
    <mergeCell ref="B168:F168"/>
    <mergeCell ref="P22:P23"/>
    <mergeCell ref="Q22:Q23"/>
    <mergeCell ref="R22:R23"/>
    <mergeCell ref="S22:S23"/>
    <mergeCell ref="P24:P25"/>
    <mergeCell ref="Q24:Q25"/>
    <mergeCell ref="R24:R25"/>
    <mergeCell ref="S24:S25"/>
    <mergeCell ref="P18:P19"/>
    <mergeCell ref="Q18:Q19"/>
    <mergeCell ref="R18:R19"/>
    <mergeCell ref="S18:S19"/>
    <mergeCell ref="P20:P21"/>
    <mergeCell ref="Q20:Q21"/>
    <mergeCell ref="R20:R21"/>
    <mergeCell ref="S20:S21"/>
    <mergeCell ref="P32:P33"/>
    <mergeCell ref="Q32:Q33"/>
    <mergeCell ref="R32:R33"/>
    <mergeCell ref="S32:S33"/>
    <mergeCell ref="P34:P35"/>
    <mergeCell ref="Q34:Q35"/>
    <mergeCell ref="R34:R35"/>
    <mergeCell ref="S34:S35"/>
    <mergeCell ref="P26:P27"/>
    <mergeCell ref="Q26:Q27"/>
    <mergeCell ref="R26:R27"/>
    <mergeCell ref="S26:S27"/>
    <mergeCell ref="P28:P29"/>
    <mergeCell ref="Q28:Q29"/>
    <mergeCell ref="R28:R29"/>
    <mergeCell ref="S28:S29"/>
    <mergeCell ref="P40:P41"/>
    <mergeCell ref="Q40:Q41"/>
    <mergeCell ref="R40:R41"/>
    <mergeCell ref="S40:S41"/>
    <mergeCell ref="P42:P43"/>
    <mergeCell ref="Q42:Q43"/>
    <mergeCell ref="R42:R43"/>
    <mergeCell ref="S42:S43"/>
    <mergeCell ref="P36:P37"/>
    <mergeCell ref="Q36:Q37"/>
    <mergeCell ref="R36:R37"/>
    <mergeCell ref="S36:S37"/>
    <mergeCell ref="P38:P39"/>
    <mergeCell ref="Q38:Q39"/>
    <mergeCell ref="R38:R39"/>
    <mergeCell ref="S38:S39"/>
    <mergeCell ref="P49:P50"/>
    <mergeCell ref="Q49:Q50"/>
    <mergeCell ref="R49:R50"/>
    <mergeCell ref="S49:S50"/>
    <mergeCell ref="P51:P52"/>
    <mergeCell ref="Q51:Q52"/>
    <mergeCell ref="R51:R52"/>
    <mergeCell ref="S51:S52"/>
    <mergeCell ref="P45:P46"/>
    <mergeCell ref="Q45:Q46"/>
    <mergeCell ref="R45:R46"/>
    <mergeCell ref="S45:S46"/>
    <mergeCell ref="P47:P48"/>
    <mergeCell ref="Q47:Q48"/>
    <mergeCell ref="R47:R48"/>
    <mergeCell ref="S47:S48"/>
    <mergeCell ref="P57:P58"/>
    <mergeCell ref="Q57:Q58"/>
    <mergeCell ref="R57:R58"/>
    <mergeCell ref="S57:S58"/>
    <mergeCell ref="P59:P60"/>
    <mergeCell ref="Q59:Q60"/>
    <mergeCell ref="R59:R60"/>
    <mergeCell ref="S59:S60"/>
    <mergeCell ref="P53:P54"/>
    <mergeCell ref="Q53:Q54"/>
    <mergeCell ref="R53:R54"/>
    <mergeCell ref="S53:S54"/>
    <mergeCell ref="P55:P56"/>
    <mergeCell ref="Q55:Q56"/>
    <mergeCell ref="R55:R56"/>
    <mergeCell ref="S55:S56"/>
    <mergeCell ref="P65:P66"/>
    <mergeCell ref="Q65:Q66"/>
    <mergeCell ref="R65:R66"/>
    <mergeCell ref="S65:S66"/>
    <mergeCell ref="P67:P68"/>
    <mergeCell ref="Q67:Q68"/>
    <mergeCell ref="R67:R68"/>
    <mergeCell ref="S67:S68"/>
    <mergeCell ref="P61:P62"/>
    <mergeCell ref="Q61:Q62"/>
    <mergeCell ref="R61:R62"/>
    <mergeCell ref="S61:S62"/>
    <mergeCell ref="P63:P64"/>
    <mergeCell ref="Q63:Q64"/>
    <mergeCell ref="R63:R64"/>
    <mergeCell ref="S63:S64"/>
    <mergeCell ref="P74:P75"/>
    <mergeCell ref="Q74:Q75"/>
    <mergeCell ref="R74:R75"/>
    <mergeCell ref="S74:S75"/>
    <mergeCell ref="P78:P79"/>
    <mergeCell ref="Q78:Q79"/>
    <mergeCell ref="R78:R79"/>
    <mergeCell ref="S78:S79"/>
    <mergeCell ref="P70:P71"/>
    <mergeCell ref="Q70:Q71"/>
    <mergeCell ref="R70:R71"/>
    <mergeCell ref="S70:S71"/>
    <mergeCell ref="P72:P73"/>
    <mergeCell ref="Q72:Q73"/>
    <mergeCell ref="R72:R73"/>
    <mergeCell ref="S72:S73"/>
    <mergeCell ref="P84:P85"/>
    <mergeCell ref="Q84:Q85"/>
    <mergeCell ref="R84:R85"/>
    <mergeCell ref="S84:S85"/>
    <mergeCell ref="P86:P87"/>
    <mergeCell ref="Q86:Q87"/>
    <mergeCell ref="R86:R87"/>
    <mergeCell ref="S86:S87"/>
    <mergeCell ref="P80:P81"/>
    <mergeCell ref="Q80:Q81"/>
    <mergeCell ref="R80:R81"/>
    <mergeCell ref="S80:S81"/>
    <mergeCell ref="P82:P83"/>
    <mergeCell ref="Q82:Q83"/>
    <mergeCell ref="R82:R83"/>
    <mergeCell ref="S82:S83"/>
    <mergeCell ref="P92:P93"/>
    <mergeCell ref="Q92:Q93"/>
    <mergeCell ref="R92:R93"/>
    <mergeCell ref="S92:S93"/>
    <mergeCell ref="P94:P95"/>
    <mergeCell ref="Q94:Q95"/>
    <mergeCell ref="R94:R95"/>
    <mergeCell ref="S94:S95"/>
    <mergeCell ref="P88:P89"/>
    <mergeCell ref="Q88:Q89"/>
    <mergeCell ref="R88:R89"/>
    <mergeCell ref="S88:S89"/>
    <mergeCell ref="P90:P91"/>
    <mergeCell ref="Q90:Q91"/>
    <mergeCell ref="R90:R91"/>
    <mergeCell ref="S90:S91"/>
    <mergeCell ref="P101:P102"/>
    <mergeCell ref="Q101:Q102"/>
    <mergeCell ref="R101:R102"/>
    <mergeCell ref="S101:S102"/>
    <mergeCell ref="P103:P104"/>
    <mergeCell ref="Q103:Q104"/>
    <mergeCell ref="R103:R104"/>
    <mergeCell ref="S103:S104"/>
    <mergeCell ref="P97:P98"/>
    <mergeCell ref="Q97:Q98"/>
    <mergeCell ref="R97:R98"/>
    <mergeCell ref="S97:S98"/>
    <mergeCell ref="P99:P100"/>
    <mergeCell ref="Q99:Q100"/>
    <mergeCell ref="R99:R100"/>
    <mergeCell ref="S99:S100"/>
    <mergeCell ref="P109:P110"/>
    <mergeCell ref="Q109:Q110"/>
    <mergeCell ref="R109:R110"/>
    <mergeCell ref="S109:S110"/>
    <mergeCell ref="P111:P112"/>
    <mergeCell ref="Q111:Q112"/>
    <mergeCell ref="R111:R112"/>
    <mergeCell ref="S111:S112"/>
    <mergeCell ref="P105:P106"/>
    <mergeCell ref="Q105:Q106"/>
    <mergeCell ref="R105:R106"/>
    <mergeCell ref="S105:S106"/>
    <mergeCell ref="P107:P108"/>
    <mergeCell ref="Q107:Q108"/>
    <mergeCell ref="R107:R108"/>
    <mergeCell ref="S107:S108"/>
    <mergeCell ref="P117:P118"/>
    <mergeCell ref="Q117:Q118"/>
    <mergeCell ref="R117:R118"/>
    <mergeCell ref="S117:S118"/>
    <mergeCell ref="P119:P120"/>
    <mergeCell ref="Q119:Q120"/>
    <mergeCell ref="R119:R120"/>
    <mergeCell ref="S119:S120"/>
    <mergeCell ref="P113:P114"/>
    <mergeCell ref="Q113:Q114"/>
    <mergeCell ref="R113:R114"/>
    <mergeCell ref="S113:S114"/>
    <mergeCell ref="P115:P116"/>
    <mergeCell ref="Q115:Q116"/>
    <mergeCell ref="R115:R116"/>
    <mergeCell ref="S115:S116"/>
    <mergeCell ref="P126:P127"/>
    <mergeCell ref="Q126:Q127"/>
    <mergeCell ref="R126:R127"/>
    <mergeCell ref="S126:S127"/>
    <mergeCell ref="P129:P130"/>
    <mergeCell ref="Q129:Q130"/>
    <mergeCell ref="R129:R130"/>
    <mergeCell ref="S129:S130"/>
    <mergeCell ref="P122:P123"/>
    <mergeCell ref="Q122:Q123"/>
    <mergeCell ref="R122:R123"/>
    <mergeCell ref="S122:S123"/>
    <mergeCell ref="P124:P125"/>
    <mergeCell ref="Q124:Q125"/>
    <mergeCell ref="R124:R125"/>
    <mergeCell ref="S124:S125"/>
    <mergeCell ref="P135:P136"/>
    <mergeCell ref="Q135:Q136"/>
    <mergeCell ref="R135:R136"/>
    <mergeCell ref="S135:S136"/>
    <mergeCell ref="P137:P138"/>
    <mergeCell ref="Q137:Q138"/>
    <mergeCell ref="R137:R138"/>
    <mergeCell ref="S137:S138"/>
    <mergeCell ref="P131:P132"/>
    <mergeCell ref="Q131:Q132"/>
    <mergeCell ref="R131:R132"/>
    <mergeCell ref="S131:S132"/>
    <mergeCell ref="P133:P134"/>
    <mergeCell ref="Q133:Q134"/>
    <mergeCell ref="R133:R134"/>
    <mergeCell ref="S133:S134"/>
    <mergeCell ref="P143:P144"/>
    <mergeCell ref="Q143:Q144"/>
    <mergeCell ref="R143:R144"/>
    <mergeCell ref="S143:S144"/>
    <mergeCell ref="P145:P146"/>
    <mergeCell ref="Q145:Q146"/>
    <mergeCell ref="R145:R146"/>
    <mergeCell ref="S145:S146"/>
    <mergeCell ref="P139:P140"/>
    <mergeCell ref="Q139:Q140"/>
    <mergeCell ref="R139:R140"/>
    <mergeCell ref="S139:S140"/>
    <mergeCell ref="P141:P142"/>
    <mergeCell ref="Q141:Q142"/>
    <mergeCell ref="R141:R142"/>
    <mergeCell ref="S141:S142"/>
    <mergeCell ref="P152:P153"/>
    <mergeCell ref="Q152:Q153"/>
    <mergeCell ref="R152:R153"/>
    <mergeCell ref="S152:S153"/>
    <mergeCell ref="P154:P155"/>
    <mergeCell ref="Q154:Q155"/>
    <mergeCell ref="R154:R155"/>
    <mergeCell ref="S154:S155"/>
    <mergeCell ref="P148:P149"/>
    <mergeCell ref="Q148:Q149"/>
    <mergeCell ref="R148:R149"/>
    <mergeCell ref="S148:S149"/>
    <mergeCell ref="P150:P151"/>
    <mergeCell ref="Q150:Q151"/>
    <mergeCell ref="R150:R151"/>
    <mergeCell ref="S150:S151"/>
    <mergeCell ref="P160:P161"/>
    <mergeCell ref="Q160:Q161"/>
    <mergeCell ref="R160:R161"/>
    <mergeCell ref="S160:S161"/>
    <mergeCell ref="P162:P163"/>
    <mergeCell ref="Q162:Q163"/>
    <mergeCell ref="R162:R163"/>
    <mergeCell ref="S162:S163"/>
    <mergeCell ref="P156:P157"/>
    <mergeCell ref="Q156:Q157"/>
    <mergeCell ref="R156:R157"/>
    <mergeCell ref="S156:S157"/>
    <mergeCell ref="P158:P159"/>
    <mergeCell ref="Q158:Q159"/>
    <mergeCell ref="R158:R159"/>
    <mergeCell ref="S158:S159"/>
    <mergeCell ref="P168:P169"/>
    <mergeCell ref="Q168:Q169"/>
    <mergeCell ref="R168:R169"/>
    <mergeCell ref="S168:S169"/>
    <mergeCell ref="P170:P171"/>
    <mergeCell ref="Q170:Q171"/>
    <mergeCell ref="R170:R171"/>
    <mergeCell ref="S170:S171"/>
    <mergeCell ref="P164:P165"/>
    <mergeCell ref="Q164:Q165"/>
    <mergeCell ref="R164:R165"/>
    <mergeCell ref="S164:S165"/>
    <mergeCell ref="P166:P167"/>
    <mergeCell ref="Q166:Q167"/>
    <mergeCell ref="R166:R167"/>
    <mergeCell ref="S166:S167"/>
  </mergeCells>
  <printOptions horizontalCentered="1"/>
  <pageMargins left="0.19685039370078741" right="0.19685039370078741" top="2.1653543307086616" bottom="0.39370078740157483" header="0.31496062992125984" footer="0.31496062992125984"/>
  <pageSetup paperSize="258" scale="85" orientation="portrait" r:id="rId1"/>
  <headerFooter>
    <oddFooter>&amp;L&amp;"Arial,Italic"&amp;10
Rapor Projek Penguatan Profil Pelajar Pancasila (P5) kelas 4&amp;C
&amp;"-,Bold Italic"&amp;P&amp;R&amp;"Arial,Bold"
&amp;"Arial,Italic"Tahun Pelajaran 2022/2023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pinner 1">
              <controlPr defaultSize="0" autoPict="0">
                <anchor moveWithCells="1" sizeWithCells="1">
                  <from>
                    <xdr:col>14</xdr:col>
                    <xdr:colOff>104775</xdr:colOff>
                    <xdr:row>0</xdr:row>
                    <xdr:rowOff>257175</xdr:rowOff>
                  </from>
                  <to>
                    <xdr:col>14</xdr:col>
                    <xdr:colOff>485775</xdr:colOff>
                    <xdr:row>2</xdr:row>
                    <xdr:rowOff>200025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39997558519241921"/>
  </sheetPr>
  <dimension ref="A1:AX1001"/>
  <sheetViews>
    <sheetView view="pageBreakPreview" topLeftCell="A2" zoomScale="80" zoomScaleNormal="7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4.7109375" style="26" customWidth="1"/>
    <col min="15" max="50" width="4.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29" t="s">
        <v>98</v>
      </c>
      <c r="C2" s="35" t="s">
        <v>227</v>
      </c>
      <c r="D2" s="33"/>
      <c r="E2" s="33"/>
      <c r="F2" s="33"/>
      <c r="G2" s="33"/>
      <c r="H2" s="33"/>
      <c r="I2" s="33"/>
      <c r="J2" s="33"/>
      <c r="K2" s="33"/>
      <c r="L2" s="33"/>
      <c r="M2" s="33"/>
      <c r="N2" s="34"/>
      <c r="O2" s="36"/>
      <c r="P2" s="37"/>
      <c r="Q2" s="36"/>
      <c r="R2" s="38"/>
      <c r="S2" s="36"/>
      <c r="T2" s="36"/>
      <c r="U2" s="36"/>
      <c r="V2" s="36"/>
      <c r="W2" s="36"/>
      <c r="X2" s="36"/>
      <c r="Y2" s="36"/>
      <c r="Z2" s="36"/>
      <c r="AA2" s="36"/>
      <c r="AB2" s="36"/>
      <c r="AC2" s="36"/>
      <c r="AD2" s="36"/>
      <c r="AE2" s="36"/>
      <c r="AF2" s="36"/>
      <c r="AG2" s="59"/>
      <c r="AH2" s="20"/>
      <c r="AI2" s="20"/>
      <c r="AJ2" s="20"/>
      <c r="AK2" s="20"/>
      <c r="AL2" s="20"/>
      <c r="AM2" s="20"/>
      <c r="AN2" s="20"/>
      <c r="AO2" s="20"/>
      <c r="AP2" s="20"/>
      <c r="AQ2" s="20"/>
      <c r="AR2" s="20"/>
      <c r="AS2" s="20"/>
      <c r="AT2" s="20"/>
      <c r="AU2" s="20"/>
      <c r="AV2" s="20"/>
      <c r="AW2" s="20"/>
      <c r="AX2" s="20"/>
    </row>
    <row r="3" spans="1:50" s="43" customFormat="1" ht="14.25" customHeight="1" thickTop="1" thickBot="1" x14ac:dyDescent="0.25">
      <c r="A3" s="42">
        <v>1</v>
      </c>
      <c r="B3" s="42">
        <v>2</v>
      </c>
      <c r="C3" s="42">
        <v>3</v>
      </c>
      <c r="D3" s="42">
        <v>4</v>
      </c>
      <c r="E3" s="42">
        <v>5</v>
      </c>
      <c r="F3" s="42">
        <v>6</v>
      </c>
      <c r="G3" s="42">
        <v>7</v>
      </c>
      <c r="H3" s="42">
        <v>8</v>
      </c>
      <c r="I3" s="42">
        <v>9</v>
      </c>
      <c r="J3" s="42">
        <v>10</v>
      </c>
      <c r="K3" s="42">
        <v>11</v>
      </c>
      <c r="L3" s="42">
        <v>12</v>
      </c>
      <c r="M3" s="42">
        <v>13</v>
      </c>
      <c r="N3" s="42">
        <v>14</v>
      </c>
      <c r="O3" s="42">
        <v>15</v>
      </c>
      <c r="P3" s="42">
        <v>16</v>
      </c>
      <c r="Q3" s="42">
        <v>17</v>
      </c>
      <c r="R3" s="42">
        <v>18</v>
      </c>
      <c r="S3" s="42">
        <v>19</v>
      </c>
      <c r="T3" s="42">
        <v>20</v>
      </c>
      <c r="U3" s="42">
        <v>21</v>
      </c>
      <c r="V3" s="42">
        <v>22</v>
      </c>
      <c r="W3" s="42">
        <v>23</v>
      </c>
      <c r="X3" s="42">
        <v>24</v>
      </c>
      <c r="Y3" s="42">
        <v>25</v>
      </c>
      <c r="Z3" s="42">
        <v>26</v>
      </c>
      <c r="AA3" s="42">
        <v>27</v>
      </c>
      <c r="AB3" s="42">
        <v>28</v>
      </c>
      <c r="AC3" s="42">
        <v>29</v>
      </c>
      <c r="AD3" s="42">
        <v>30</v>
      </c>
      <c r="AE3" s="42">
        <v>31</v>
      </c>
      <c r="AF3" s="42">
        <v>32</v>
      </c>
      <c r="AG3" s="42">
        <v>33</v>
      </c>
      <c r="AH3" s="42">
        <v>34</v>
      </c>
      <c r="AI3" s="42">
        <v>35</v>
      </c>
      <c r="AJ3" s="42">
        <v>36</v>
      </c>
      <c r="AK3" s="42">
        <v>37</v>
      </c>
      <c r="AL3" s="42">
        <v>38</v>
      </c>
      <c r="AM3" s="42">
        <v>39</v>
      </c>
      <c r="AN3" s="42">
        <v>40</v>
      </c>
      <c r="AO3" s="42">
        <v>41</v>
      </c>
      <c r="AP3" s="42">
        <v>42</v>
      </c>
      <c r="AQ3" s="42">
        <v>43</v>
      </c>
      <c r="AR3" s="42">
        <v>44</v>
      </c>
      <c r="AS3" s="42">
        <v>45</v>
      </c>
      <c r="AT3" s="42">
        <v>46</v>
      </c>
      <c r="AU3" s="42">
        <v>47</v>
      </c>
      <c r="AV3" s="42">
        <v>48</v>
      </c>
      <c r="AW3" s="42">
        <v>49</v>
      </c>
      <c r="AX3" s="42">
        <v>50</v>
      </c>
    </row>
    <row r="4" spans="1:50" ht="14.25" customHeight="1" x14ac:dyDescent="0.25">
      <c r="A4" s="207" t="s">
        <v>17</v>
      </c>
      <c r="B4" s="209" t="s">
        <v>159</v>
      </c>
      <c r="C4" s="211" t="s">
        <v>34</v>
      </c>
      <c r="D4" s="212"/>
      <c r="E4" s="212"/>
      <c r="F4" s="212"/>
      <c r="G4" s="212"/>
      <c r="H4" s="212"/>
      <c r="I4" s="212"/>
      <c r="J4" s="212"/>
      <c r="K4" s="212"/>
      <c r="L4" s="212"/>
      <c r="M4" s="212"/>
      <c r="N4" s="213"/>
      <c r="O4" s="218" t="s">
        <v>35</v>
      </c>
      <c r="P4" s="219"/>
      <c r="Q4" s="219"/>
      <c r="R4" s="219"/>
      <c r="S4" s="219"/>
      <c r="T4" s="219"/>
      <c r="U4" s="219"/>
      <c r="V4" s="219"/>
      <c r="W4" s="219"/>
      <c r="X4" s="219"/>
      <c r="Y4" s="219"/>
      <c r="Z4" s="220"/>
      <c r="AA4" s="230" t="s">
        <v>36</v>
      </c>
      <c r="AB4" s="231"/>
      <c r="AC4" s="231"/>
      <c r="AD4" s="231"/>
      <c r="AE4" s="231"/>
      <c r="AF4" s="231"/>
      <c r="AG4" s="231"/>
      <c r="AH4" s="231"/>
      <c r="AI4" s="231"/>
      <c r="AJ4" s="231"/>
      <c r="AK4" s="231"/>
      <c r="AL4" s="232"/>
      <c r="AM4" s="222"/>
      <c r="AN4" s="222"/>
      <c r="AO4" s="222"/>
      <c r="AP4" s="222"/>
      <c r="AQ4" s="222"/>
      <c r="AR4" s="222"/>
      <c r="AS4" s="222"/>
      <c r="AT4" s="222"/>
      <c r="AU4" s="222"/>
      <c r="AV4" s="222"/>
      <c r="AW4" s="222"/>
      <c r="AX4" s="223"/>
    </row>
    <row r="5" spans="1:50" ht="60" customHeight="1" x14ac:dyDescent="0.25">
      <c r="A5" s="208"/>
      <c r="B5" s="210"/>
      <c r="C5" s="214" t="s">
        <v>153</v>
      </c>
      <c r="D5" s="215"/>
      <c r="E5" s="215"/>
      <c r="F5" s="216"/>
      <c r="G5" s="214" t="s">
        <v>155</v>
      </c>
      <c r="H5" s="215"/>
      <c r="I5" s="215"/>
      <c r="J5" s="216"/>
      <c r="K5" s="214"/>
      <c r="L5" s="215"/>
      <c r="M5" s="215"/>
      <c r="N5" s="217"/>
      <c r="O5" s="221" t="s">
        <v>157</v>
      </c>
      <c r="P5" s="204"/>
      <c r="Q5" s="204"/>
      <c r="R5" s="205"/>
      <c r="S5" s="204"/>
      <c r="T5" s="204"/>
      <c r="U5" s="204"/>
      <c r="V5" s="205"/>
      <c r="W5" s="204"/>
      <c r="X5" s="204"/>
      <c r="Y5" s="204"/>
      <c r="Z5" s="206"/>
      <c r="AA5" s="227" t="s">
        <v>37</v>
      </c>
      <c r="AB5" s="228"/>
      <c r="AC5" s="228"/>
      <c r="AD5" s="228"/>
      <c r="AE5" s="228"/>
      <c r="AF5" s="228"/>
      <c r="AG5" s="228"/>
      <c r="AH5" s="228"/>
      <c r="AI5" s="228"/>
      <c r="AJ5" s="228"/>
      <c r="AK5" s="228"/>
      <c r="AL5" s="229"/>
      <c r="AM5" s="224"/>
      <c r="AN5" s="225"/>
      <c r="AO5" s="225"/>
      <c r="AP5" s="225"/>
      <c r="AQ5" s="225"/>
      <c r="AR5" s="225"/>
      <c r="AS5" s="225"/>
      <c r="AT5" s="225"/>
      <c r="AU5" s="225"/>
      <c r="AV5" s="225"/>
      <c r="AW5" s="225"/>
      <c r="AX5" s="226"/>
    </row>
    <row r="6" spans="1:50" s="60" customFormat="1" ht="67.150000000000006" customHeight="1" x14ac:dyDescent="0.2">
      <c r="A6" s="65"/>
      <c r="B6" s="66"/>
      <c r="C6" s="199" t="str">
        <f>VLOOKUP(C5,DESKRIPSI!$C$2:$E$47,3,0)</f>
        <v>Memahami sifat-sifat Tuhan utama lainnya dan mengaitkan sifat-sifat tersebut dengan konsep dirinya dan ciptaan-Nya.</v>
      </c>
      <c r="D6" s="200"/>
      <c r="E6" s="200"/>
      <c r="F6" s="201"/>
      <c r="G6" s="199" t="str">
        <f>VLOOKUP(G5,DESKRIPSI!$C$2:$E$47,3,0)</f>
        <v>Terbiasa melaksanakan ibadah wajib sesuai tuntunan agama/ kepercayaannya</v>
      </c>
      <c r="H6" s="200"/>
      <c r="I6" s="200"/>
      <c r="J6" s="201"/>
      <c r="K6" s="199" t="e">
        <f>VLOOKUP(K5,DESKRIPSI!$C$2:$E$47,3,0)</f>
        <v>#N/A</v>
      </c>
      <c r="L6" s="200"/>
      <c r="M6" s="200"/>
      <c r="N6" s="202"/>
      <c r="O6" s="203" t="str">
        <f>VLOOKUP(O5,DESKRIPSI!$C$1:$E$48,3,0)</f>
        <v>Mulai membiasakan diri untuk disiplin, rapi, membersihkan dan merawat tubuh, menjaga tingkah laku dan perkataan dalam semua aktivitas kesehariannya</v>
      </c>
      <c r="P6" s="191"/>
      <c r="Q6" s="191"/>
      <c r="R6" s="192"/>
      <c r="S6" s="190" t="e">
        <f>VLOOKUP(S5,DESKRIPSI!$C$1:$E$48,3,0)</f>
        <v>#N/A</v>
      </c>
      <c r="T6" s="191"/>
      <c r="U6" s="191"/>
      <c r="V6" s="192"/>
      <c r="W6" s="190" t="e">
        <f>VLOOKUP(W5,DESKRIPSI!$C$1:$E$48,3,0)</f>
        <v>#N/A</v>
      </c>
      <c r="X6" s="191"/>
      <c r="Y6" s="191"/>
      <c r="Z6" s="193"/>
      <c r="AA6" s="194" t="str">
        <f>VLOOKUP(AA5,DESKRIPSI!$C$1:$E$48,3,0)</f>
        <v>Terbiasa mengidentifikasi hal-hal yang sama dan berbeda yang dimiliki diri dan temannya dalam berbagai hal serta memberikan respons secara positif.</v>
      </c>
      <c r="AB6" s="195"/>
      <c r="AC6" s="195"/>
      <c r="AD6" s="196"/>
      <c r="AE6" s="197" t="e">
        <f>VLOOKUP(AE5,DESKRIPSI!$C$1:$E$48,3,0)</f>
        <v>#N/A</v>
      </c>
      <c r="AF6" s="195"/>
      <c r="AG6" s="195"/>
      <c r="AH6" s="196"/>
      <c r="AI6" s="197" t="e">
        <f>VLOOKUP(AI5,DESKRIPSI!$C$1:$E$48,3,0)</f>
        <v>#N/A</v>
      </c>
      <c r="AJ6" s="195"/>
      <c r="AK6" s="195"/>
      <c r="AL6" s="198"/>
      <c r="AM6" s="186" t="e">
        <f>VLOOKUP(AM5,DESKRIPSI!$C$1:$E$48,3,0)</f>
        <v>#N/A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39"/>
      <c r="D8" s="39"/>
      <c r="E8" s="39"/>
      <c r="F8" s="39"/>
      <c r="G8" s="39"/>
      <c r="H8" s="39"/>
      <c r="I8" s="39"/>
      <c r="J8" s="39"/>
      <c r="K8" s="39"/>
      <c r="L8" s="39"/>
      <c r="M8" s="39"/>
      <c r="N8" s="70"/>
      <c r="O8" s="85"/>
      <c r="P8" s="39"/>
      <c r="Q8" s="39"/>
      <c r="R8" s="39"/>
      <c r="S8" s="39"/>
      <c r="T8" s="39"/>
      <c r="U8" s="39"/>
      <c r="V8" s="39"/>
      <c r="W8" s="39"/>
      <c r="X8" s="39"/>
      <c r="Y8" s="39"/>
      <c r="Z8" s="70"/>
      <c r="AA8" s="85"/>
      <c r="AB8" s="39"/>
      <c r="AC8" s="39"/>
      <c r="AD8" s="39"/>
      <c r="AE8" s="39"/>
      <c r="AF8" s="39"/>
      <c r="AG8" s="39"/>
      <c r="AH8" s="39"/>
      <c r="AI8" s="39"/>
      <c r="AJ8" s="39"/>
      <c r="AK8" s="39"/>
      <c r="AL8" s="70"/>
      <c r="AM8" s="79"/>
      <c r="AN8" s="39"/>
      <c r="AO8" s="39"/>
      <c r="AP8" s="39"/>
      <c r="AQ8" s="39"/>
      <c r="AR8" s="39"/>
      <c r="AS8" s="39"/>
      <c r="AT8" s="39"/>
      <c r="AU8" s="39"/>
      <c r="AV8" s="39"/>
      <c r="AW8" s="39"/>
      <c r="AX8" s="70"/>
    </row>
    <row r="9" spans="1:50" ht="14.25" customHeight="1" x14ac:dyDescent="0.25">
      <c r="A9" s="69">
        <v>2</v>
      </c>
      <c r="B9" s="22" t="str">
        <f>'DATA SISWA'!E15</f>
        <v>ACHMAD IBRAHIM ARYASATYA</v>
      </c>
      <c r="C9" s="39"/>
      <c r="D9" s="39"/>
      <c r="E9" s="39"/>
      <c r="F9" s="39"/>
      <c r="G9" s="39"/>
      <c r="H9" s="39"/>
      <c r="I9" s="39"/>
      <c r="J9" s="39"/>
      <c r="K9" s="39"/>
      <c r="L9" s="39"/>
      <c r="M9" s="39"/>
      <c r="N9" s="70"/>
      <c r="O9" s="85"/>
      <c r="P9" s="39"/>
      <c r="Q9" s="39"/>
      <c r="R9" s="39"/>
      <c r="S9" s="39"/>
      <c r="T9" s="39"/>
      <c r="U9" s="39"/>
      <c r="V9" s="39"/>
      <c r="W9" s="39"/>
      <c r="X9" s="39"/>
      <c r="Y9" s="39"/>
      <c r="Z9" s="70"/>
      <c r="AA9" s="85"/>
      <c r="AB9" s="39"/>
      <c r="AC9" s="39"/>
      <c r="AD9" s="39"/>
      <c r="AE9" s="39"/>
      <c r="AF9" s="39"/>
      <c r="AG9" s="39"/>
      <c r="AH9" s="39"/>
      <c r="AI9" s="39"/>
      <c r="AJ9" s="39"/>
      <c r="AK9" s="39"/>
      <c r="AL9" s="70"/>
      <c r="AM9" s="79"/>
      <c r="AN9" s="39"/>
      <c r="AO9" s="39"/>
      <c r="AP9" s="39"/>
      <c r="AQ9" s="39"/>
      <c r="AR9" s="39"/>
      <c r="AS9" s="39"/>
      <c r="AT9" s="39"/>
      <c r="AU9" s="39"/>
      <c r="AV9" s="39"/>
      <c r="AW9" s="39"/>
      <c r="AX9" s="70"/>
    </row>
    <row r="10" spans="1:50" ht="14.25" customHeight="1" x14ac:dyDescent="0.25">
      <c r="A10" s="69">
        <v>3</v>
      </c>
      <c r="B10" s="22" t="str">
        <f>'DATA SISWA'!E16</f>
        <v>AKIRA KISSA ZHAFIRAH</v>
      </c>
      <c r="C10" s="39"/>
      <c r="D10" s="39"/>
      <c r="E10" s="39"/>
      <c r="F10" s="39"/>
      <c r="G10" s="39"/>
      <c r="H10" s="39"/>
      <c r="I10" s="39"/>
      <c r="J10" s="39"/>
      <c r="K10" s="39"/>
      <c r="L10" s="39"/>
      <c r="M10" s="39"/>
      <c r="N10" s="70"/>
      <c r="O10" s="85"/>
      <c r="P10" s="39"/>
      <c r="Q10" s="39"/>
      <c r="R10" s="39"/>
      <c r="S10" s="39"/>
      <c r="T10" s="39"/>
      <c r="U10" s="39"/>
      <c r="V10" s="39"/>
      <c r="W10" s="39"/>
      <c r="X10" s="39"/>
      <c r="Y10" s="39"/>
      <c r="Z10" s="70"/>
      <c r="AA10" s="85"/>
      <c r="AB10" s="39"/>
      <c r="AC10" s="39"/>
      <c r="AD10" s="39"/>
      <c r="AE10" s="39"/>
      <c r="AF10" s="39"/>
      <c r="AG10" s="39"/>
      <c r="AH10" s="39"/>
      <c r="AI10" s="39"/>
      <c r="AJ10" s="39"/>
      <c r="AK10" s="39"/>
      <c r="AL10" s="70"/>
      <c r="AM10" s="79"/>
      <c r="AN10" s="39"/>
      <c r="AO10" s="39"/>
      <c r="AP10" s="39"/>
      <c r="AQ10" s="39"/>
      <c r="AR10" s="39"/>
      <c r="AS10" s="39"/>
      <c r="AT10" s="39"/>
      <c r="AU10" s="39"/>
      <c r="AV10" s="39"/>
      <c r="AW10" s="39"/>
      <c r="AX10" s="70"/>
    </row>
    <row r="11" spans="1:50" ht="14.25" customHeight="1" x14ac:dyDescent="0.25">
      <c r="A11" s="69">
        <v>4</v>
      </c>
      <c r="B11" s="22">
        <f>'DATA SISWA'!E17</f>
        <v>0</v>
      </c>
      <c r="C11" s="39"/>
      <c r="D11" s="39"/>
      <c r="E11" s="39"/>
      <c r="F11" s="39"/>
      <c r="G11" s="39"/>
      <c r="H11" s="39"/>
      <c r="I11" s="39"/>
      <c r="J11" s="39"/>
      <c r="K11" s="39"/>
      <c r="L11" s="39"/>
      <c r="M11" s="39"/>
      <c r="N11" s="70"/>
      <c r="O11" s="85"/>
      <c r="P11" s="39"/>
      <c r="Q11" s="39"/>
      <c r="R11" s="39"/>
      <c r="S11" s="39"/>
      <c r="T11" s="39"/>
      <c r="U11" s="39"/>
      <c r="V11" s="39"/>
      <c r="W11" s="39"/>
      <c r="X11" s="39"/>
      <c r="Y11" s="39"/>
      <c r="Z11" s="70"/>
      <c r="AA11" s="85"/>
      <c r="AB11" s="39"/>
      <c r="AC11" s="39"/>
      <c r="AD11" s="39"/>
      <c r="AE11" s="39"/>
      <c r="AF11" s="39"/>
      <c r="AG11" s="39"/>
      <c r="AH11" s="39"/>
      <c r="AI11" s="39"/>
      <c r="AJ11" s="39"/>
      <c r="AK11" s="39"/>
      <c r="AL11" s="70"/>
      <c r="AM11" s="79"/>
      <c r="AN11" s="39"/>
      <c r="AO11" s="39"/>
      <c r="AP11" s="39"/>
      <c r="AQ11" s="39"/>
      <c r="AR11" s="39"/>
      <c r="AS11" s="39"/>
      <c r="AT11" s="39"/>
      <c r="AU11" s="39"/>
      <c r="AV11" s="39"/>
      <c r="AW11" s="39"/>
      <c r="AX11" s="70"/>
    </row>
    <row r="12" spans="1:50" ht="14.25" customHeight="1" x14ac:dyDescent="0.25">
      <c r="A12" s="69">
        <v>5</v>
      </c>
      <c r="B12" s="22">
        <f>'DATA SISWA'!E18</f>
        <v>0</v>
      </c>
      <c r="C12" s="39"/>
      <c r="D12" s="39"/>
      <c r="E12" s="39"/>
      <c r="F12" s="39"/>
      <c r="G12" s="39"/>
      <c r="H12" s="39"/>
      <c r="I12" s="39"/>
      <c r="J12" s="39"/>
      <c r="K12" s="39"/>
      <c r="L12" s="39"/>
      <c r="M12" s="39"/>
      <c r="N12" s="70"/>
      <c r="O12" s="85"/>
      <c r="P12" s="39"/>
      <c r="Q12" s="39"/>
      <c r="R12" s="39"/>
      <c r="S12" s="39"/>
      <c r="T12" s="39"/>
      <c r="U12" s="39"/>
      <c r="V12" s="39"/>
      <c r="W12" s="39"/>
      <c r="X12" s="39"/>
      <c r="Y12" s="39"/>
      <c r="Z12" s="70"/>
      <c r="AA12" s="85"/>
      <c r="AB12" s="39"/>
      <c r="AC12" s="39"/>
      <c r="AD12" s="39"/>
      <c r="AE12" s="39"/>
      <c r="AF12" s="39"/>
      <c r="AG12" s="39"/>
      <c r="AH12" s="39"/>
      <c r="AI12" s="39"/>
      <c r="AJ12" s="39"/>
      <c r="AK12" s="39"/>
      <c r="AL12" s="70"/>
      <c r="AM12" s="79"/>
      <c r="AN12" s="39"/>
      <c r="AO12" s="39"/>
      <c r="AP12" s="39"/>
      <c r="AQ12" s="39"/>
      <c r="AR12" s="39"/>
      <c r="AS12" s="39"/>
      <c r="AT12" s="39"/>
      <c r="AU12" s="39"/>
      <c r="AV12" s="39"/>
      <c r="AW12" s="39"/>
      <c r="AX12" s="70"/>
    </row>
    <row r="13" spans="1:50" ht="14.25" customHeight="1" x14ac:dyDescent="0.25">
      <c r="A13" s="69">
        <v>6</v>
      </c>
      <c r="B13" s="22">
        <f>'DATA SISWA'!E19</f>
        <v>0</v>
      </c>
      <c r="C13" s="39"/>
      <c r="D13" s="39"/>
      <c r="E13" s="39"/>
      <c r="F13" s="39"/>
      <c r="G13" s="39"/>
      <c r="H13" s="39"/>
      <c r="I13" s="39"/>
      <c r="J13" s="39"/>
      <c r="K13" s="39"/>
      <c r="L13" s="39"/>
      <c r="M13" s="39"/>
      <c r="N13" s="70"/>
      <c r="O13" s="85"/>
      <c r="P13" s="39"/>
      <c r="Q13" s="39"/>
      <c r="R13" s="39"/>
      <c r="S13" s="39"/>
      <c r="T13" s="39"/>
      <c r="U13" s="39"/>
      <c r="V13" s="39"/>
      <c r="W13" s="39"/>
      <c r="X13" s="39"/>
      <c r="Y13" s="39"/>
      <c r="Z13" s="70"/>
      <c r="AA13" s="85"/>
      <c r="AB13" s="39"/>
      <c r="AC13" s="39"/>
      <c r="AD13" s="39"/>
      <c r="AE13" s="39"/>
      <c r="AF13" s="39"/>
      <c r="AG13" s="39"/>
      <c r="AH13" s="39"/>
      <c r="AI13" s="39"/>
      <c r="AJ13" s="39"/>
      <c r="AK13" s="39"/>
      <c r="AL13" s="70"/>
      <c r="AM13" s="79"/>
      <c r="AN13" s="39"/>
      <c r="AO13" s="39"/>
      <c r="AP13" s="39"/>
      <c r="AQ13" s="39"/>
      <c r="AR13" s="39"/>
      <c r="AS13" s="39"/>
      <c r="AT13" s="39"/>
      <c r="AU13" s="39"/>
      <c r="AV13" s="39"/>
      <c r="AW13" s="39"/>
      <c r="AX13" s="70"/>
    </row>
    <row r="14" spans="1:50" ht="14.25" customHeight="1" x14ac:dyDescent="0.25">
      <c r="A14" s="69">
        <v>7</v>
      </c>
      <c r="B14" s="22">
        <f>'DATA SISWA'!E20</f>
        <v>0</v>
      </c>
      <c r="C14" s="39"/>
      <c r="D14" s="39"/>
      <c r="E14" s="39"/>
      <c r="F14" s="39"/>
      <c r="G14" s="39"/>
      <c r="H14" s="39"/>
      <c r="I14" s="39"/>
      <c r="J14" s="39"/>
      <c r="K14" s="39"/>
      <c r="L14" s="39"/>
      <c r="M14" s="39"/>
      <c r="N14" s="70"/>
      <c r="O14" s="85"/>
      <c r="P14" s="39"/>
      <c r="Q14" s="39"/>
      <c r="R14" s="39"/>
      <c r="S14" s="39"/>
      <c r="T14" s="39"/>
      <c r="U14" s="39"/>
      <c r="V14" s="39"/>
      <c r="W14" s="39"/>
      <c r="X14" s="39"/>
      <c r="Y14" s="39"/>
      <c r="Z14" s="70"/>
      <c r="AA14" s="85"/>
      <c r="AB14" s="39"/>
      <c r="AC14" s="39"/>
      <c r="AD14" s="39"/>
      <c r="AE14" s="39"/>
      <c r="AF14" s="39"/>
      <c r="AG14" s="39"/>
      <c r="AH14" s="39"/>
      <c r="AI14" s="39"/>
      <c r="AJ14" s="39"/>
      <c r="AK14" s="39"/>
      <c r="AL14" s="70"/>
      <c r="AM14" s="79"/>
      <c r="AN14" s="39"/>
      <c r="AO14" s="39"/>
      <c r="AP14" s="39"/>
      <c r="AQ14" s="39"/>
      <c r="AR14" s="39"/>
      <c r="AS14" s="39"/>
      <c r="AT14" s="39"/>
      <c r="AU14" s="39"/>
      <c r="AV14" s="39"/>
      <c r="AW14" s="39"/>
      <c r="AX14" s="70"/>
    </row>
    <row r="15" spans="1:50" ht="14.25" customHeight="1" x14ac:dyDescent="0.25">
      <c r="A15" s="69">
        <v>8</v>
      </c>
      <c r="B15" s="22">
        <f>'DATA SISWA'!E21</f>
        <v>0</v>
      </c>
      <c r="C15" s="39"/>
      <c r="D15" s="39"/>
      <c r="E15" s="39"/>
      <c r="F15" s="39"/>
      <c r="G15" s="39"/>
      <c r="H15" s="39"/>
      <c r="I15" s="39"/>
      <c r="J15" s="39"/>
      <c r="K15" s="39"/>
      <c r="L15" s="39"/>
      <c r="M15" s="39"/>
      <c r="N15" s="70"/>
      <c r="O15" s="85"/>
      <c r="P15" s="39"/>
      <c r="Q15" s="39"/>
      <c r="R15" s="39"/>
      <c r="S15" s="39"/>
      <c r="T15" s="39"/>
      <c r="U15" s="39"/>
      <c r="V15" s="39"/>
      <c r="W15" s="39"/>
      <c r="X15" s="39"/>
      <c r="Y15" s="39"/>
      <c r="Z15" s="70"/>
      <c r="AA15" s="85"/>
      <c r="AB15" s="39"/>
      <c r="AC15" s="39"/>
      <c r="AD15" s="39"/>
      <c r="AE15" s="39"/>
      <c r="AF15" s="39"/>
      <c r="AG15" s="39"/>
      <c r="AH15" s="39"/>
      <c r="AI15" s="39"/>
      <c r="AJ15" s="39"/>
      <c r="AK15" s="39"/>
      <c r="AL15" s="70"/>
      <c r="AM15" s="79"/>
      <c r="AN15" s="39"/>
      <c r="AO15" s="39"/>
      <c r="AP15" s="39"/>
      <c r="AQ15" s="39"/>
      <c r="AR15" s="39"/>
      <c r="AS15" s="39"/>
      <c r="AT15" s="39"/>
      <c r="AU15" s="39"/>
      <c r="AV15" s="39"/>
      <c r="AW15" s="39"/>
      <c r="AX15" s="70"/>
    </row>
    <row r="16" spans="1:50" ht="14.25" customHeight="1" x14ac:dyDescent="0.25">
      <c r="A16" s="69">
        <v>9</v>
      </c>
      <c r="B16" s="22">
        <f>'DATA SISWA'!E22</f>
        <v>0</v>
      </c>
      <c r="C16" s="39"/>
      <c r="D16" s="39"/>
      <c r="E16" s="39"/>
      <c r="F16" s="39"/>
      <c r="G16" s="39"/>
      <c r="H16" s="39"/>
      <c r="I16" s="39"/>
      <c r="J16" s="39"/>
      <c r="K16" s="39"/>
      <c r="L16" s="39"/>
      <c r="M16" s="39"/>
      <c r="N16" s="70"/>
      <c r="O16" s="85"/>
      <c r="P16" s="39"/>
      <c r="Q16" s="39"/>
      <c r="R16" s="39"/>
      <c r="S16" s="39"/>
      <c r="T16" s="39"/>
      <c r="U16" s="39"/>
      <c r="V16" s="39"/>
      <c r="W16" s="39"/>
      <c r="X16" s="39"/>
      <c r="Y16" s="39"/>
      <c r="Z16" s="70"/>
      <c r="AA16" s="85"/>
      <c r="AB16" s="39"/>
      <c r="AC16" s="39"/>
      <c r="AD16" s="39"/>
      <c r="AE16" s="39"/>
      <c r="AF16" s="39"/>
      <c r="AG16" s="39"/>
      <c r="AH16" s="39"/>
      <c r="AI16" s="39"/>
      <c r="AJ16" s="39"/>
      <c r="AK16" s="39"/>
      <c r="AL16" s="70"/>
      <c r="AM16" s="79"/>
      <c r="AN16" s="39"/>
      <c r="AO16" s="39"/>
      <c r="AP16" s="39"/>
      <c r="AQ16" s="39"/>
      <c r="AR16" s="39"/>
      <c r="AS16" s="39"/>
      <c r="AT16" s="39"/>
      <c r="AU16" s="39"/>
      <c r="AV16" s="39"/>
      <c r="AW16" s="39"/>
      <c r="AX16" s="70"/>
    </row>
    <row r="17" spans="1:50" ht="14.25" customHeight="1" x14ac:dyDescent="0.25">
      <c r="A17" s="69">
        <v>10</v>
      </c>
      <c r="B17" s="22">
        <f>'DATA SISWA'!E23</f>
        <v>0</v>
      </c>
      <c r="C17" s="39"/>
      <c r="D17" s="39"/>
      <c r="E17" s="39"/>
      <c r="F17" s="39"/>
      <c r="G17" s="39"/>
      <c r="H17" s="39"/>
      <c r="I17" s="39"/>
      <c r="J17" s="39"/>
      <c r="K17" s="39"/>
      <c r="L17" s="39"/>
      <c r="M17" s="39"/>
      <c r="N17" s="70"/>
      <c r="O17" s="85"/>
      <c r="P17" s="39"/>
      <c r="Q17" s="39"/>
      <c r="R17" s="39"/>
      <c r="S17" s="39"/>
      <c r="T17" s="39"/>
      <c r="U17" s="39"/>
      <c r="V17" s="39"/>
      <c r="W17" s="39"/>
      <c r="X17" s="39"/>
      <c r="Y17" s="39"/>
      <c r="Z17" s="70"/>
      <c r="AA17" s="85"/>
      <c r="AB17" s="39"/>
      <c r="AC17" s="39"/>
      <c r="AD17" s="39"/>
      <c r="AE17" s="39"/>
      <c r="AF17" s="39"/>
      <c r="AG17" s="39"/>
      <c r="AH17" s="39"/>
      <c r="AI17" s="39"/>
      <c r="AJ17" s="39"/>
      <c r="AK17" s="39"/>
      <c r="AL17" s="70"/>
      <c r="AM17" s="79"/>
      <c r="AN17" s="39"/>
      <c r="AO17" s="39"/>
      <c r="AP17" s="39"/>
      <c r="AQ17" s="39"/>
      <c r="AR17" s="39"/>
      <c r="AS17" s="39"/>
      <c r="AT17" s="39"/>
      <c r="AU17" s="39"/>
      <c r="AV17" s="39"/>
      <c r="AW17" s="39"/>
      <c r="AX17" s="70"/>
    </row>
    <row r="18" spans="1:50" ht="14.25" customHeight="1" x14ac:dyDescent="0.25">
      <c r="A18" s="69">
        <v>11</v>
      </c>
      <c r="B18" s="22">
        <f>'DATA SISWA'!E24</f>
        <v>0</v>
      </c>
      <c r="C18" s="39"/>
      <c r="D18" s="39"/>
      <c r="E18" s="39"/>
      <c r="F18" s="39"/>
      <c r="G18" s="39"/>
      <c r="H18" s="39"/>
      <c r="I18" s="39"/>
      <c r="J18" s="39"/>
      <c r="K18" s="39"/>
      <c r="L18" s="39"/>
      <c r="M18" s="39"/>
      <c r="N18" s="70"/>
      <c r="O18" s="85"/>
      <c r="P18" s="39"/>
      <c r="Q18" s="39"/>
      <c r="R18" s="39"/>
      <c r="S18" s="39"/>
      <c r="T18" s="39"/>
      <c r="U18" s="39"/>
      <c r="V18" s="39"/>
      <c r="W18" s="39"/>
      <c r="X18" s="39"/>
      <c r="Y18" s="39"/>
      <c r="Z18" s="70"/>
      <c r="AA18" s="85"/>
      <c r="AB18" s="39"/>
      <c r="AC18" s="39"/>
      <c r="AD18" s="39"/>
      <c r="AE18" s="39"/>
      <c r="AF18" s="39"/>
      <c r="AG18" s="39"/>
      <c r="AH18" s="39"/>
      <c r="AI18" s="39"/>
      <c r="AJ18" s="39"/>
      <c r="AK18" s="39"/>
      <c r="AL18" s="70"/>
      <c r="AM18" s="79"/>
      <c r="AN18" s="39"/>
      <c r="AO18" s="39"/>
      <c r="AP18" s="39"/>
      <c r="AQ18" s="39"/>
      <c r="AR18" s="39"/>
      <c r="AS18" s="39"/>
      <c r="AT18" s="39"/>
      <c r="AU18" s="39"/>
      <c r="AV18" s="39"/>
      <c r="AW18" s="39"/>
      <c r="AX18" s="70"/>
    </row>
    <row r="19" spans="1:50" ht="14.25" customHeight="1" x14ac:dyDescent="0.25">
      <c r="A19" s="69">
        <v>12</v>
      </c>
      <c r="B19" s="22">
        <f>'DATA SISWA'!E25</f>
        <v>0</v>
      </c>
      <c r="C19" s="39"/>
      <c r="D19" s="39"/>
      <c r="E19" s="39"/>
      <c r="F19" s="39"/>
      <c r="G19" s="39"/>
      <c r="H19" s="39"/>
      <c r="I19" s="39"/>
      <c r="J19" s="39"/>
      <c r="K19" s="39"/>
      <c r="L19" s="39"/>
      <c r="M19" s="39"/>
      <c r="N19" s="70"/>
      <c r="O19" s="85"/>
      <c r="P19" s="39"/>
      <c r="Q19" s="39"/>
      <c r="R19" s="39"/>
      <c r="S19" s="39"/>
      <c r="T19" s="39"/>
      <c r="U19" s="39"/>
      <c r="V19" s="39"/>
      <c r="W19" s="39"/>
      <c r="X19" s="39"/>
      <c r="Y19" s="39"/>
      <c r="Z19" s="70"/>
      <c r="AA19" s="85"/>
      <c r="AB19" s="39"/>
      <c r="AC19" s="39"/>
      <c r="AD19" s="39"/>
      <c r="AE19" s="39"/>
      <c r="AF19" s="39"/>
      <c r="AG19" s="39"/>
      <c r="AH19" s="39"/>
      <c r="AI19" s="39"/>
      <c r="AJ19" s="39"/>
      <c r="AK19" s="39"/>
      <c r="AL19" s="70"/>
      <c r="AM19" s="79"/>
      <c r="AN19" s="39"/>
      <c r="AO19" s="39"/>
      <c r="AP19" s="39"/>
      <c r="AQ19" s="39"/>
      <c r="AR19" s="39"/>
      <c r="AS19" s="39"/>
      <c r="AT19" s="39"/>
      <c r="AU19" s="39"/>
      <c r="AV19" s="39"/>
      <c r="AW19" s="39"/>
      <c r="AX19" s="70"/>
    </row>
    <row r="20" spans="1:50" ht="14.25" customHeight="1" x14ac:dyDescent="0.25">
      <c r="A20" s="69">
        <v>13</v>
      </c>
      <c r="B20" s="22">
        <f>'DATA SISWA'!E26</f>
        <v>0</v>
      </c>
      <c r="C20" s="39"/>
      <c r="D20" s="39"/>
      <c r="E20" s="39"/>
      <c r="F20" s="39"/>
      <c r="G20" s="39"/>
      <c r="H20" s="39"/>
      <c r="I20" s="39"/>
      <c r="J20" s="39"/>
      <c r="K20" s="39"/>
      <c r="L20" s="39"/>
      <c r="M20" s="39"/>
      <c r="N20" s="70"/>
      <c r="O20" s="85"/>
      <c r="P20" s="39"/>
      <c r="Q20" s="39"/>
      <c r="R20" s="39"/>
      <c r="S20" s="39"/>
      <c r="T20" s="39"/>
      <c r="U20" s="39"/>
      <c r="V20" s="39"/>
      <c r="W20" s="39"/>
      <c r="X20" s="39"/>
      <c r="Y20" s="39"/>
      <c r="Z20" s="70"/>
      <c r="AA20" s="85"/>
      <c r="AB20" s="39"/>
      <c r="AC20" s="39"/>
      <c r="AD20" s="39"/>
      <c r="AE20" s="39"/>
      <c r="AF20" s="39"/>
      <c r="AG20" s="39"/>
      <c r="AH20" s="39"/>
      <c r="AI20" s="39"/>
      <c r="AJ20" s="39"/>
      <c r="AK20" s="39"/>
      <c r="AL20" s="70"/>
      <c r="AM20" s="79"/>
      <c r="AN20" s="39"/>
      <c r="AO20" s="39"/>
      <c r="AP20" s="39"/>
      <c r="AQ20" s="39"/>
      <c r="AR20" s="39"/>
      <c r="AS20" s="39"/>
      <c r="AT20" s="39"/>
      <c r="AU20" s="39"/>
      <c r="AV20" s="39"/>
      <c r="AW20" s="39"/>
      <c r="AX20" s="70"/>
    </row>
    <row r="21" spans="1:50" ht="14.25" customHeight="1" x14ac:dyDescent="0.25">
      <c r="A21" s="69">
        <v>14</v>
      </c>
      <c r="B21" s="22">
        <f>'DATA SISWA'!E27</f>
        <v>0</v>
      </c>
      <c r="C21" s="39"/>
      <c r="D21" s="39"/>
      <c r="E21" s="39"/>
      <c r="F21" s="39"/>
      <c r="G21" s="39"/>
      <c r="H21" s="39"/>
      <c r="I21" s="39"/>
      <c r="J21" s="39"/>
      <c r="K21" s="39"/>
      <c r="L21" s="39"/>
      <c r="M21" s="39"/>
      <c r="N21" s="70"/>
      <c r="O21" s="85"/>
      <c r="P21" s="39"/>
      <c r="Q21" s="39"/>
      <c r="R21" s="39"/>
      <c r="S21" s="39"/>
      <c r="T21" s="39"/>
      <c r="U21" s="39"/>
      <c r="V21" s="39"/>
      <c r="W21" s="39"/>
      <c r="X21" s="39"/>
      <c r="Y21" s="39"/>
      <c r="Z21" s="70"/>
      <c r="AA21" s="85"/>
      <c r="AB21" s="39"/>
      <c r="AC21" s="39"/>
      <c r="AD21" s="39"/>
      <c r="AE21" s="39"/>
      <c r="AF21" s="39"/>
      <c r="AG21" s="39"/>
      <c r="AH21" s="39"/>
      <c r="AI21" s="39"/>
      <c r="AJ21" s="39"/>
      <c r="AK21" s="39"/>
      <c r="AL21" s="70"/>
      <c r="AM21" s="79"/>
      <c r="AN21" s="39"/>
      <c r="AO21" s="39"/>
      <c r="AP21" s="39"/>
      <c r="AQ21" s="39"/>
      <c r="AR21" s="39"/>
      <c r="AS21" s="39"/>
      <c r="AT21" s="39"/>
      <c r="AU21" s="39"/>
      <c r="AV21" s="39"/>
      <c r="AW21" s="39"/>
      <c r="AX21" s="70"/>
    </row>
    <row r="22" spans="1:50" ht="14.25" customHeight="1" x14ac:dyDescent="0.25">
      <c r="A22" s="69">
        <v>15</v>
      </c>
      <c r="B22" s="22">
        <f>'DATA SISWA'!E28</f>
        <v>0</v>
      </c>
      <c r="C22" s="39"/>
      <c r="D22" s="39"/>
      <c r="E22" s="39"/>
      <c r="F22" s="39"/>
      <c r="G22" s="39"/>
      <c r="H22" s="39"/>
      <c r="I22" s="39"/>
      <c r="J22" s="39"/>
      <c r="K22" s="39"/>
      <c r="L22" s="39"/>
      <c r="M22" s="39"/>
      <c r="N22" s="70"/>
      <c r="O22" s="85"/>
      <c r="P22" s="39"/>
      <c r="Q22" s="39"/>
      <c r="R22" s="39"/>
      <c r="S22" s="39"/>
      <c r="T22" s="39"/>
      <c r="U22" s="39"/>
      <c r="V22" s="39"/>
      <c r="W22" s="39"/>
      <c r="X22" s="39"/>
      <c r="Y22" s="39"/>
      <c r="Z22" s="70"/>
      <c r="AA22" s="85"/>
      <c r="AB22" s="39"/>
      <c r="AC22" s="39"/>
      <c r="AD22" s="39"/>
      <c r="AE22" s="39"/>
      <c r="AF22" s="39"/>
      <c r="AG22" s="39"/>
      <c r="AH22" s="39"/>
      <c r="AI22" s="39"/>
      <c r="AJ22" s="39"/>
      <c r="AK22" s="39"/>
      <c r="AL22" s="70"/>
      <c r="AM22" s="79"/>
      <c r="AN22" s="39"/>
      <c r="AO22" s="39"/>
      <c r="AP22" s="39"/>
      <c r="AQ22" s="39"/>
      <c r="AR22" s="39"/>
      <c r="AS22" s="39"/>
      <c r="AT22" s="39"/>
      <c r="AU22" s="39"/>
      <c r="AV22" s="39"/>
      <c r="AW22" s="39"/>
      <c r="AX22" s="70"/>
    </row>
    <row r="23" spans="1:50" ht="14.25" customHeight="1" x14ac:dyDescent="0.25">
      <c r="A23" s="69">
        <v>16</v>
      </c>
      <c r="B23" s="22">
        <f>'DATA SISWA'!E29</f>
        <v>0</v>
      </c>
      <c r="C23" s="39"/>
      <c r="D23" s="39"/>
      <c r="E23" s="39"/>
      <c r="F23" s="39"/>
      <c r="G23" s="39"/>
      <c r="H23" s="39"/>
      <c r="I23" s="39"/>
      <c r="J23" s="39"/>
      <c r="K23" s="39"/>
      <c r="L23" s="39"/>
      <c r="M23" s="39"/>
      <c r="N23" s="70"/>
      <c r="O23" s="85"/>
      <c r="P23" s="39"/>
      <c r="Q23" s="39"/>
      <c r="R23" s="39"/>
      <c r="S23" s="39"/>
      <c r="T23" s="39"/>
      <c r="U23" s="39"/>
      <c r="V23" s="39"/>
      <c r="W23" s="39"/>
      <c r="X23" s="39"/>
      <c r="Y23" s="39"/>
      <c r="Z23" s="70"/>
      <c r="AA23" s="85"/>
      <c r="AB23" s="39"/>
      <c r="AC23" s="39"/>
      <c r="AD23" s="39"/>
      <c r="AE23" s="39"/>
      <c r="AF23" s="39"/>
      <c r="AG23" s="39"/>
      <c r="AH23" s="39"/>
      <c r="AI23" s="39"/>
      <c r="AJ23" s="39"/>
      <c r="AK23" s="39"/>
      <c r="AL23" s="70"/>
      <c r="AM23" s="79"/>
      <c r="AN23" s="39"/>
      <c r="AO23" s="39"/>
      <c r="AP23" s="39"/>
      <c r="AQ23" s="39"/>
      <c r="AR23" s="39"/>
      <c r="AS23" s="39"/>
      <c r="AT23" s="39"/>
      <c r="AU23" s="39"/>
      <c r="AV23" s="39"/>
      <c r="AW23" s="39"/>
      <c r="AX23" s="70"/>
    </row>
    <row r="24" spans="1:50" ht="14.25" customHeight="1" x14ac:dyDescent="0.25">
      <c r="A24" s="69">
        <v>17</v>
      </c>
      <c r="B24" s="22">
        <f>'DATA SISWA'!E30</f>
        <v>0</v>
      </c>
      <c r="C24" s="39"/>
      <c r="D24" s="39"/>
      <c r="E24" s="39"/>
      <c r="F24" s="39"/>
      <c r="G24" s="39"/>
      <c r="H24" s="39"/>
      <c r="I24" s="39"/>
      <c r="J24" s="39"/>
      <c r="K24" s="39"/>
      <c r="L24" s="39"/>
      <c r="M24" s="39"/>
      <c r="N24" s="70"/>
      <c r="O24" s="85"/>
      <c r="P24" s="39"/>
      <c r="Q24" s="39"/>
      <c r="R24" s="39"/>
      <c r="S24" s="39"/>
      <c r="T24" s="39"/>
      <c r="U24" s="39"/>
      <c r="V24" s="39"/>
      <c r="W24" s="39"/>
      <c r="X24" s="39"/>
      <c r="Y24" s="39"/>
      <c r="Z24" s="70"/>
      <c r="AA24" s="85"/>
      <c r="AB24" s="39"/>
      <c r="AC24" s="39"/>
      <c r="AD24" s="39"/>
      <c r="AE24" s="39"/>
      <c r="AF24" s="39"/>
      <c r="AG24" s="39"/>
      <c r="AH24" s="39"/>
      <c r="AI24" s="39"/>
      <c r="AJ24" s="39"/>
      <c r="AK24" s="39"/>
      <c r="AL24" s="70"/>
      <c r="AM24" s="79"/>
      <c r="AN24" s="39"/>
      <c r="AO24" s="39"/>
      <c r="AP24" s="39"/>
      <c r="AQ24" s="39"/>
      <c r="AR24" s="39"/>
      <c r="AS24" s="39"/>
      <c r="AT24" s="39"/>
      <c r="AU24" s="39"/>
      <c r="AV24" s="39"/>
      <c r="AW24" s="39"/>
      <c r="AX24" s="70"/>
    </row>
    <row r="25" spans="1:50" ht="14.25" customHeight="1" x14ac:dyDescent="0.25">
      <c r="A25" s="69">
        <v>18</v>
      </c>
      <c r="B25" s="22">
        <f>'DATA SISWA'!E31</f>
        <v>0</v>
      </c>
      <c r="C25" s="39"/>
      <c r="D25" s="39"/>
      <c r="E25" s="39"/>
      <c r="F25" s="39"/>
      <c r="G25" s="39"/>
      <c r="H25" s="39"/>
      <c r="I25" s="39"/>
      <c r="J25" s="39"/>
      <c r="K25" s="39"/>
      <c r="L25" s="39"/>
      <c r="M25" s="39"/>
      <c r="N25" s="70"/>
      <c r="O25" s="85"/>
      <c r="P25" s="39"/>
      <c r="Q25" s="39"/>
      <c r="R25" s="39"/>
      <c r="S25" s="39"/>
      <c r="T25" s="39"/>
      <c r="U25" s="39"/>
      <c r="V25" s="39"/>
      <c r="W25" s="39"/>
      <c r="X25" s="39"/>
      <c r="Y25" s="39"/>
      <c r="Z25" s="70"/>
      <c r="AA25" s="85"/>
      <c r="AB25" s="39"/>
      <c r="AC25" s="39"/>
      <c r="AD25" s="39"/>
      <c r="AE25" s="39"/>
      <c r="AF25" s="39"/>
      <c r="AG25" s="39"/>
      <c r="AH25" s="39"/>
      <c r="AI25" s="39"/>
      <c r="AJ25" s="39"/>
      <c r="AK25" s="39"/>
      <c r="AL25" s="70"/>
      <c r="AM25" s="79"/>
      <c r="AN25" s="39"/>
      <c r="AO25" s="39"/>
      <c r="AP25" s="39"/>
      <c r="AQ25" s="39"/>
      <c r="AR25" s="39"/>
      <c r="AS25" s="39"/>
      <c r="AT25" s="39"/>
      <c r="AU25" s="39"/>
      <c r="AV25" s="39"/>
      <c r="AW25" s="39"/>
      <c r="AX25" s="70"/>
    </row>
    <row r="26" spans="1:50" ht="14.25" customHeight="1" x14ac:dyDescent="0.25">
      <c r="A26" s="69">
        <v>19</v>
      </c>
      <c r="B26" s="22">
        <f>'DATA SISWA'!E32</f>
        <v>0</v>
      </c>
      <c r="C26" s="39"/>
      <c r="D26" s="39"/>
      <c r="E26" s="39"/>
      <c r="F26" s="39"/>
      <c r="G26" s="39"/>
      <c r="H26" s="39"/>
      <c r="I26" s="39"/>
      <c r="J26" s="39"/>
      <c r="K26" s="39"/>
      <c r="L26" s="39"/>
      <c r="M26" s="39"/>
      <c r="N26" s="70"/>
      <c r="O26" s="85"/>
      <c r="P26" s="39"/>
      <c r="Q26" s="39"/>
      <c r="R26" s="39"/>
      <c r="S26" s="39"/>
      <c r="T26" s="39"/>
      <c r="U26" s="39"/>
      <c r="V26" s="39"/>
      <c r="W26" s="39"/>
      <c r="X26" s="39"/>
      <c r="Y26" s="39"/>
      <c r="Z26" s="70"/>
      <c r="AA26" s="85"/>
      <c r="AB26" s="39"/>
      <c r="AC26" s="39"/>
      <c r="AD26" s="39"/>
      <c r="AE26" s="39"/>
      <c r="AF26" s="39"/>
      <c r="AG26" s="39"/>
      <c r="AH26" s="39"/>
      <c r="AI26" s="39"/>
      <c r="AJ26" s="39"/>
      <c r="AK26" s="39"/>
      <c r="AL26" s="70"/>
      <c r="AM26" s="79"/>
      <c r="AN26" s="39"/>
      <c r="AO26" s="39"/>
      <c r="AP26" s="39"/>
      <c r="AQ26" s="39"/>
      <c r="AR26" s="39"/>
      <c r="AS26" s="39"/>
      <c r="AT26" s="39"/>
      <c r="AU26" s="39"/>
      <c r="AV26" s="39"/>
      <c r="AW26" s="39"/>
      <c r="AX26" s="70"/>
    </row>
    <row r="27" spans="1:50" ht="14.25" customHeight="1" x14ac:dyDescent="0.25">
      <c r="A27" s="69">
        <v>20</v>
      </c>
      <c r="B27" s="22">
        <f>'DATA SISWA'!E33</f>
        <v>0</v>
      </c>
      <c r="C27" s="39"/>
      <c r="D27" s="39"/>
      <c r="E27" s="39"/>
      <c r="F27" s="39"/>
      <c r="G27" s="39"/>
      <c r="H27" s="39"/>
      <c r="I27" s="39"/>
      <c r="J27" s="39"/>
      <c r="K27" s="39"/>
      <c r="L27" s="39"/>
      <c r="M27" s="39"/>
      <c r="N27" s="70"/>
      <c r="O27" s="85"/>
      <c r="P27" s="39"/>
      <c r="Q27" s="39"/>
      <c r="R27" s="39"/>
      <c r="S27" s="39"/>
      <c r="T27" s="39"/>
      <c r="U27" s="39"/>
      <c r="V27" s="39"/>
      <c r="W27" s="39"/>
      <c r="X27" s="39"/>
      <c r="Y27" s="39"/>
      <c r="Z27" s="70"/>
      <c r="AA27" s="85"/>
      <c r="AB27" s="39"/>
      <c r="AC27" s="39"/>
      <c r="AD27" s="39"/>
      <c r="AE27" s="39"/>
      <c r="AF27" s="39"/>
      <c r="AG27" s="39"/>
      <c r="AH27" s="39"/>
      <c r="AI27" s="39"/>
      <c r="AJ27" s="39"/>
      <c r="AK27" s="39"/>
      <c r="AL27" s="70"/>
      <c r="AM27" s="79"/>
      <c r="AN27" s="39"/>
      <c r="AO27" s="39"/>
      <c r="AP27" s="39"/>
      <c r="AQ27" s="39"/>
      <c r="AR27" s="39"/>
      <c r="AS27" s="39"/>
      <c r="AT27" s="39"/>
      <c r="AU27" s="39"/>
      <c r="AV27" s="39"/>
      <c r="AW27" s="39"/>
      <c r="AX27" s="70"/>
    </row>
    <row r="28" spans="1:50" ht="14.25" customHeight="1" x14ac:dyDescent="0.25">
      <c r="A28" s="69">
        <v>21</v>
      </c>
      <c r="B28" s="22">
        <f>'DATA SISWA'!E34</f>
        <v>0</v>
      </c>
      <c r="C28" s="39"/>
      <c r="D28" s="39"/>
      <c r="E28" s="39"/>
      <c r="F28" s="39"/>
      <c r="G28" s="39"/>
      <c r="H28" s="39"/>
      <c r="I28" s="39"/>
      <c r="J28" s="39"/>
      <c r="K28" s="39"/>
      <c r="L28" s="39"/>
      <c r="M28" s="39"/>
      <c r="N28" s="70"/>
      <c r="O28" s="85"/>
      <c r="P28" s="39"/>
      <c r="Q28" s="39"/>
      <c r="R28" s="39"/>
      <c r="S28" s="39"/>
      <c r="T28" s="39"/>
      <c r="U28" s="39"/>
      <c r="V28" s="39"/>
      <c r="W28" s="39"/>
      <c r="X28" s="39"/>
      <c r="Y28" s="39"/>
      <c r="Z28" s="70"/>
      <c r="AA28" s="85"/>
      <c r="AB28" s="39"/>
      <c r="AC28" s="39"/>
      <c r="AD28" s="39"/>
      <c r="AE28" s="39"/>
      <c r="AF28" s="39"/>
      <c r="AG28" s="39"/>
      <c r="AH28" s="39"/>
      <c r="AI28" s="39"/>
      <c r="AJ28" s="39"/>
      <c r="AK28" s="39"/>
      <c r="AL28" s="70"/>
      <c r="AM28" s="79"/>
      <c r="AN28" s="39"/>
      <c r="AO28" s="39"/>
      <c r="AP28" s="39"/>
      <c r="AQ28" s="39"/>
      <c r="AR28" s="39"/>
      <c r="AS28" s="39"/>
      <c r="AT28" s="39"/>
      <c r="AU28" s="39"/>
      <c r="AV28" s="39"/>
      <c r="AW28" s="39"/>
      <c r="AX28" s="70"/>
    </row>
    <row r="29" spans="1:50" ht="14.25" customHeight="1" x14ac:dyDescent="0.25">
      <c r="A29" s="69">
        <v>22</v>
      </c>
      <c r="B29" s="22">
        <f>'DATA SISWA'!E35</f>
        <v>0</v>
      </c>
      <c r="C29" s="39"/>
      <c r="D29" s="39"/>
      <c r="E29" s="39"/>
      <c r="F29" s="39"/>
      <c r="G29" s="39"/>
      <c r="H29" s="39"/>
      <c r="I29" s="39"/>
      <c r="J29" s="39"/>
      <c r="K29" s="39"/>
      <c r="L29" s="39"/>
      <c r="M29" s="39"/>
      <c r="N29" s="70"/>
      <c r="O29" s="85"/>
      <c r="P29" s="39"/>
      <c r="Q29" s="39"/>
      <c r="R29" s="39"/>
      <c r="S29" s="39"/>
      <c r="T29" s="39"/>
      <c r="U29" s="39"/>
      <c r="V29" s="39"/>
      <c r="W29" s="39"/>
      <c r="X29" s="39"/>
      <c r="Y29" s="39"/>
      <c r="Z29" s="70"/>
      <c r="AA29" s="85"/>
      <c r="AB29" s="39"/>
      <c r="AC29" s="39"/>
      <c r="AD29" s="39"/>
      <c r="AE29" s="39"/>
      <c r="AF29" s="39"/>
      <c r="AG29" s="39"/>
      <c r="AH29" s="39"/>
      <c r="AI29" s="39"/>
      <c r="AJ29" s="39"/>
      <c r="AK29" s="39"/>
      <c r="AL29" s="70"/>
      <c r="AM29" s="79"/>
      <c r="AN29" s="39"/>
      <c r="AO29" s="39"/>
      <c r="AP29" s="39"/>
      <c r="AQ29" s="39"/>
      <c r="AR29" s="39"/>
      <c r="AS29" s="39"/>
      <c r="AT29" s="39"/>
      <c r="AU29" s="39"/>
      <c r="AV29" s="39"/>
      <c r="AW29" s="39"/>
      <c r="AX29" s="70"/>
    </row>
    <row r="30" spans="1:50" ht="14.25" customHeight="1" x14ac:dyDescent="0.25">
      <c r="A30" s="69">
        <v>23</v>
      </c>
      <c r="B30" s="22">
        <f>'DATA SISWA'!E36</f>
        <v>0</v>
      </c>
      <c r="C30" s="39"/>
      <c r="D30" s="39"/>
      <c r="E30" s="39"/>
      <c r="F30" s="39"/>
      <c r="G30" s="39"/>
      <c r="H30" s="39"/>
      <c r="I30" s="39"/>
      <c r="J30" s="39"/>
      <c r="K30" s="39"/>
      <c r="L30" s="39"/>
      <c r="M30" s="39"/>
      <c r="N30" s="70"/>
      <c r="O30" s="85"/>
      <c r="P30" s="39"/>
      <c r="Q30" s="39"/>
      <c r="R30" s="39"/>
      <c r="S30" s="39"/>
      <c r="T30" s="39"/>
      <c r="U30" s="39"/>
      <c r="V30" s="39"/>
      <c r="W30" s="39"/>
      <c r="X30" s="39"/>
      <c r="Y30" s="39"/>
      <c r="Z30" s="70"/>
      <c r="AA30" s="85"/>
      <c r="AB30" s="39"/>
      <c r="AC30" s="39"/>
      <c r="AD30" s="39"/>
      <c r="AE30" s="39"/>
      <c r="AF30" s="39"/>
      <c r="AG30" s="39"/>
      <c r="AH30" s="39"/>
      <c r="AI30" s="39"/>
      <c r="AJ30" s="39"/>
      <c r="AK30" s="39"/>
      <c r="AL30" s="70"/>
      <c r="AM30" s="79"/>
      <c r="AN30" s="39"/>
      <c r="AO30" s="39"/>
      <c r="AP30" s="39"/>
      <c r="AQ30" s="39"/>
      <c r="AR30" s="39"/>
      <c r="AS30" s="39"/>
      <c r="AT30" s="39"/>
      <c r="AU30" s="39"/>
      <c r="AV30" s="39"/>
      <c r="AW30" s="39"/>
      <c r="AX30" s="70"/>
    </row>
    <row r="31" spans="1:50" ht="14.25" customHeight="1" x14ac:dyDescent="0.25">
      <c r="A31" s="69">
        <v>24</v>
      </c>
      <c r="B31" s="22">
        <f>'DATA SISWA'!E37</f>
        <v>0</v>
      </c>
      <c r="C31" s="39"/>
      <c r="D31" s="39"/>
      <c r="E31" s="39"/>
      <c r="F31" s="39"/>
      <c r="G31" s="39"/>
      <c r="H31" s="39"/>
      <c r="I31" s="39"/>
      <c r="J31" s="39"/>
      <c r="K31" s="39"/>
      <c r="L31" s="39"/>
      <c r="M31" s="39"/>
      <c r="N31" s="70"/>
      <c r="O31" s="85"/>
      <c r="P31" s="39"/>
      <c r="Q31" s="39"/>
      <c r="R31" s="39"/>
      <c r="S31" s="39"/>
      <c r="T31" s="39"/>
      <c r="U31" s="39"/>
      <c r="V31" s="39"/>
      <c r="W31" s="39"/>
      <c r="X31" s="39"/>
      <c r="Y31" s="39"/>
      <c r="Z31" s="70"/>
      <c r="AA31" s="85"/>
      <c r="AB31" s="39"/>
      <c r="AC31" s="39"/>
      <c r="AD31" s="39"/>
      <c r="AE31" s="39"/>
      <c r="AF31" s="39"/>
      <c r="AG31" s="39"/>
      <c r="AH31" s="39"/>
      <c r="AI31" s="39"/>
      <c r="AJ31" s="39"/>
      <c r="AK31" s="39"/>
      <c r="AL31" s="70"/>
      <c r="AM31" s="79"/>
      <c r="AN31" s="39"/>
      <c r="AO31" s="39"/>
      <c r="AP31" s="39"/>
      <c r="AQ31" s="39"/>
      <c r="AR31" s="39"/>
      <c r="AS31" s="39"/>
      <c r="AT31" s="39"/>
      <c r="AU31" s="39"/>
      <c r="AV31" s="39"/>
      <c r="AW31" s="39"/>
      <c r="AX31" s="70"/>
    </row>
    <row r="32" spans="1:50" ht="14.25" customHeight="1" x14ac:dyDescent="0.25">
      <c r="A32" s="69">
        <v>25</v>
      </c>
      <c r="B32" s="22">
        <f>'DATA SISWA'!E38</f>
        <v>0</v>
      </c>
      <c r="C32" s="39"/>
      <c r="D32" s="39"/>
      <c r="E32" s="39"/>
      <c r="F32" s="39"/>
      <c r="G32" s="39"/>
      <c r="H32" s="39"/>
      <c r="I32" s="39"/>
      <c r="J32" s="39"/>
      <c r="K32" s="39"/>
      <c r="L32" s="39"/>
      <c r="M32" s="39"/>
      <c r="N32" s="70"/>
      <c r="O32" s="85"/>
      <c r="P32" s="39"/>
      <c r="Q32" s="39"/>
      <c r="R32" s="39"/>
      <c r="S32" s="39"/>
      <c r="T32" s="39"/>
      <c r="U32" s="39"/>
      <c r="V32" s="39"/>
      <c r="W32" s="39"/>
      <c r="X32" s="39"/>
      <c r="Y32" s="39"/>
      <c r="Z32" s="70"/>
      <c r="AA32" s="85"/>
      <c r="AB32" s="39"/>
      <c r="AC32" s="39"/>
      <c r="AD32" s="39"/>
      <c r="AE32" s="39"/>
      <c r="AF32" s="39"/>
      <c r="AG32" s="39"/>
      <c r="AH32" s="39"/>
      <c r="AI32" s="39"/>
      <c r="AJ32" s="39"/>
      <c r="AK32" s="39"/>
      <c r="AL32" s="70"/>
      <c r="AM32" s="79"/>
      <c r="AN32" s="39"/>
      <c r="AO32" s="39"/>
      <c r="AP32" s="39"/>
      <c r="AQ32" s="39"/>
      <c r="AR32" s="39"/>
      <c r="AS32" s="39"/>
      <c r="AT32" s="39"/>
      <c r="AU32" s="39"/>
      <c r="AV32" s="39"/>
      <c r="AW32" s="39"/>
      <c r="AX32" s="70"/>
    </row>
    <row r="33" spans="1:50" ht="14.25" customHeight="1" x14ac:dyDescent="0.25">
      <c r="A33" s="69">
        <v>26</v>
      </c>
      <c r="B33" s="22">
        <f>'DATA SISWA'!E39</f>
        <v>0</v>
      </c>
      <c r="C33" s="39"/>
      <c r="D33" s="39"/>
      <c r="E33" s="39"/>
      <c r="F33" s="39"/>
      <c r="G33" s="39"/>
      <c r="H33" s="39"/>
      <c r="I33" s="39"/>
      <c r="J33" s="39"/>
      <c r="K33" s="39"/>
      <c r="L33" s="39"/>
      <c r="M33" s="39"/>
      <c r="N33" s="70"/>
      <c r="O33" s="85"/>
      <c r="P33" s="39"/>
      <c r="Q33" s="39"/>
      <c r="R33" s="39"/>
      <c r="S33" s="39"/>
      <c r="T33" s="39"/>
      <c r="U33" s="39"/>
      <c r="V33" s="39"/>
      <c r="W33" s="39"/>
      <c r="X33" s="39"/>
      <c r="Y33" s="39"/>
      <c r="Z33" s="70"/>
      <c r="AA33" s="85"/>
      <c r="AB33" s="39"/>
      <c r="AC33" s="39"/>
      <c r="AD33" s="39"/>
      <c r="AE33" s="39"/>
      <c r="AF33" s="39"/>
      <c r="AG33" s="39"/>
      <c r="AH33" s="39"/>
      <c r="AI33" s="39"/>
      <c r="AJ33" s="39"/>
      <c r="AK33" s="39"/>
      <c r="AL33" s="70"/>
      <c r="AM33" s="79"/>
      <c r="AN33" s="39"/>
      <c r="AO33" s="39"/>
      <c r="AP33" s="39"/>
      <c r="AQ33" s="39"/>
      <c r="AR33" s="39"/>
      <c r="AS33" s="39"/>
      <c r="AT33" s="39"/>
      <c r="AU33" s="39"/>
      <c r="AV33" s="39"/>
      <c r="AW33" s="39"/>
      <c r="AX33" s="70"/>
    </row>
    <row r="34" spans="1:50" ht="14.25" customHeight="1" x14ac:dyDescent="0.25">
      <c r="A34" s="69">
        <v>27</v>
      </c>
      <c r="B34" s="22">
        <f>'DATA SISWA'!E40</f>
        <v>0</v>
      </c>
      <c r="C34" s="39"/>
      <c r="D34" s="39"/>
      <c r="E34" s="39"/>
      <c r="F34" s="39"/>
      <c r="G34" s="39"/>
      <c r="H34" s="39"/>
      <c r="I34" s="39"/>
      <c r="J34" s="39"/>
      <c r="K34" s="39"/>
      <c r="L34" s="39"/>
      <c r="M34" s="39"/>
      <c r="N34" s="70"/>
      <c r="O34" s="85"/>
      <c r="P34" s="39"/>
      <c r="Q34" s="39"/>
      <c r="R34" s="39"/>
      <c r="S34" s="39"/>
      <c r="T34" s="39"/>
      <c r="U34" s="39"/>
      <c r="V34" s="39"/>
      <c r="W34" s="39"/>
      <c r="X34" s="39"/>
      <c r="Y34" s="39"/>
      <c r="Z34" s="70"/>
      <c r="AA34" s="85"/>
      <c r="AB34" s="39"/>
      <c r="AC34" s="39"/>
      <c r="AD34" s="39"/>
      <c r="AE34" s="39"/>
      <c r="AF34" s="39"/>
      <c r="AG34" s="39"/>
      <c r="AH34" s="39"/>
      <c r="AI34" s="39"/>
      <c r="AJ34" s="39"/>
      <c r="AK34" s="39"/>
      <c r="AL34" s="70"/>
      <c r="AM34" s="79"/>
      <c r="AN34" s="39"/>
      <c r="AO34" s="39"/>
      <c r="AP34" s="39"/>
      <c r="AQ34" s="39"/>
      <c r="AR34" s="39"/>
      <c r="AS34" s="39"/>
      <c r="AT34" s="39"/>
      <c r="AU34" s="39"/>
      <c r="AV34" s="39"/>
      <c r="AW34" s="39"/>
      <c r="AX34" s="70"/>
    </row>
    <row r="35" spans="1:50" ht="14.25" customHeight="1" x14ac:dyDescent="0.25">
      <c r="A35" s="69">
        <v>28</v>
      </c>
      <c r="B35" s="22">
        <f>'DATA SISWA'!E41</f>
        <v>0</v>
      </c>
      <c r="C35" s="39"/>
      <c r="D35" s="39"/>
      <c r="E35" s="39"/>
      <c r="F35" s="39"/>
      <c r="G35" s="39"/>
      <c r="H35" s="39"/>
      <c r="I35" s="39"/>
      <c r="J35" s="39"/>
      <c r="K35" s="39"/>
      <c r="L35" s="39"/>
      <c r="M35" s="39"/>
      <c r="N35" s="70"/>
      <c r="O35" s="85"/>
      <c r="P35" s="39"/>
      <c r="Q35" s="39"/>
      <c r="R35" s="39"/>
      <c r="S35" s="39"/>
      <c r="T35" s="39"/>
      <c r="U35" s="39"/>
      <c r="V35" s="39"/>
      <c r="W35" s="39"/>
      <c r="X35" s="39"/>
      <c r="Y35" s="39"/>
      <c r="Z35" s="70"/>
      <c r="AA35" s="85"/>
      <c r="AB35" s="39"/>
      <c r="AC35" s="39"/>
      <c r="AD35" s="39"/>
      <c r="AE35" s="39"/>
      <c r="AF35" s="39"/>
      <c r="AG35" s="39"/>
      <c r="AH35" s="39"/>
      <c r="AI35" s="39"/>
      <c r="AJ35" s="39"/>
      <c r="AK35" s="39"/>
      <c r="AL35" s="70"/>
      <c r="AM35" s="79"/>
      <c r="AN35" s="39"/>
      <c r="AO35" s="39"/>
      <c r="AP35" s="39"/>
      <c r="AQ35" s="39"/>
      <c r="AR35" s="39"/>
      <c r="AS35" s="39"/>
      <c r="AT35" s="39"/>
      <c r="AU35" s="39"/>
      <c r="AV35" s="39"/>
      <c r="AW35" s="39"/>
      <c r="AX35" s="70"/>
    </row>
    <row r="36" spans="1:50" ht="14.25" customHeight="1" x14ac:dyDescent="0.25">
      <c r="A36" s="69">
        <v>29</v>
      </c>
      <c r="B36" s="22">
        <f>'DATA SISWA'!E42</f>
        <v>0</v>
      </c>
      <c r="C36" s="39"/>
      <c r="D36" s="39"/>
      <c r="E36" s="39"/>
      <c r="F36" s="39"/>
      <c r="G36" s="39"/>
      <c r="H36" s="39"/>
      <c r="I36" s="39"/>
      <c r="J36" s="39"/>
      <c r="K36" s="39"/>
      <c r="L36" s="39"/>
      <c r="M36" s="39"/>
      <c r="N36" s="70"/>
      <c r="O36" s="85"/>
      <c r="P36" s="39"/>
      <c r="Q36" s="39"/>
      <c r="R36" s="39"/>
      <c r="S36" s="39"/>
      <c r="T36" s="39"/>
      <c r="U36" s="39"/>
      <c r="V36" s="39"/>
      <c r="W36" s="39"/>
      <c r="X36" s="39"/>
      <c r="Y36" s="39"/>
      <c r="Z36" s="70"/>
      <c r="AA36" s="85"/>
      <c r="AB36" s="39"/>
      <c r="AC36" s="39"/>
      <c r="AD36" s="39"/>
      <c r="AE36" s="39"/>
      <c r="AF36" s="39"/>
      <c r="AG36" s="39"/>
      <c r="AH36" s="39"/>
      <c r="AI36" s="39"/>
      <c r="AJ36" s="39"/>
      <c r="AK36" s="39"/>
      <c r="AL36" s="70"/>
      <c r="AM36" s="79"/>
      <c r="AN36" s="39"/>
      <c r="AO36" s="39"/>
      <c r="AP36" s="39"/>
      <c r="AQ36" s="39"/>
      <c r="AR36" s="39"/>
      <c r="AS36" s="39"/>
      <c r="AT36" s="39"/>
      <c r="AU36" s="39"/>
      <c r="AV36" s="39"/>
      <c r="AW36" s="39"/>
      <c r="AX36" s="70"/>
    </row>
    <row r="37" spans="1:50" ht="14.25" customHeight="1" x14ac:dyDescent="0.25">
      <c r="A37" s="69">
        <v>30</v>
      </c>
      <c r="B37" s="22">
        <f>'DATA SISWA'!E43</f>
        <v>0</v>
      </c>
      <c r="C37" s="39"/>
      <c r="D37" s="39"/>
      <c r="E37" s="39"/>
      <c r="F37" s="39"/>
      <c r="G37" s="39"/>
      <c r="H37" s="39"/>
      <c r="I37" s="39"/>
      <c r="J37" s="39"/>
      <c r="K37" s="39"/>
      <c r="L37" s="39"/>
      <c r="M37" s="39"/>
      <c r="N37" s="70"/>
      <c r="O37" s="85"/>
      <c r="P37" s="39"/>
      <c r="Q37" s="39"/>
      <c r="R37" s="39"/>
      <c r="S37" s="39"/>
      <c r="T37" s="39"/>
      <c r="U37" s="39"/>
      <c r="V37" s="39"/>
      <c r="W37" s="39"/>
      <c r="X37" s="39"/>
      <c r="Y37" s="39"/>
      <c r="Z37" s="70"/>
      <c r="AA37" s="85"/>
      <c r="AB37" s="39"/>
      <c r="AC37" s="39"/>
      <c r="AD37" s="39"/>
      <c r="AE37" s="39"/>
      <c r="AF37" s="39"/>
      <c r="AG37" s="39"/>
      <c r="AH37" s="39"/>
      <c r="AI37" s="39"/>
      <c r="AJ37" s="39"/>
      <c r="AK37" s="39"/>
      <c r="AL37" s="70"/>
      <c r="AM37" s="79"/>
      <c r="AN37" s="39"/>
      <c r="AO37" s="39"/>
      <c r="AP37" s="39"/>
      <c r="AQ37" s="39"/>
      <c r="AR37" s="39"/>
      <c r="AS37" s="39"/>
      <c r="AT37" s="39"/>
      <c r="AU37" s="39"/>
      <c r="AV37" s="39"/>
      <c r="AW37" s="39"/>
      <c r="AX37" s="70"/>
    </row>
    <row r="38" spans="1:50" ht="14.25" customHeight="1" x14ac:dyDescent="0.25">
      <c r="A38" s="69">
        <v>31</v>
      </c>
      <c r="B38" s="22">
        <f>'DATA SISWA'!E44</f>
        <v>0</v>
      </c>
      <c r="C38" s="39"/>
      <c r="D38" s="39"/>
      <c r="E38" s="39"/>
      <c r="F38" s="39"/>
      <c r="G38" s="39"/>
      <c r="H38" s="39"/>
      <c r="I38" s="39"/>
      <c r="J38" s="39"/>
      <c r="K38" s="39"/>
      <c r="L38" s="39"/>
      <c r="M38" s="39"/>
      <c r="N38" s="70"/>
      <c r="O38" s="85"/>
      <c r="P38" s="39"/>
      <c r="Q38" s="39"/>
      <c r="R38" s="39"/>
      <c r="S38" s="39"/>
      <c r="T38" s="39"/>
      <c r="U38" s="39"/>
      <c r="V38" s="39"/>
      <c r="W38" s="39"/>
      <c r="X38" s="39"/>
      <c r="Y38" s="39"/>
      <c r="Z38" s="70"/>
      <c r="AA38" s="85"/>
      <c r="AB38" s="39"/>
      <c r="AC38" s="39"/>
      <c r="AD38" s="39"/>
      <c r="AE38" s="39"/>
      <c r="AF38" s="39"/>
      <c r="AG38" s="39"/>
      <c r="AH38" s="39"/>
      <c r="AI38" s="39"/>
      <c r="AJ38" s="39"/>
      <c r="AK38" s="39"/>
      <c r="AL38" s="70"/>
      <c r="AM38" s="79"/>
      <c r="AN38" s="39"/>
      <c r="AO38" s="39"/>
      <c r="AP38" s="39"/>
      <c r="AQ38" s="39"/>
      <c r="AR38" s="39"/>
      <c r="AS38" s="39"/>
      <c r="AT38" s="39"/>
      <c r="AU38" s="39"/>
      <c r="AV38" s="39"/>
      <c r="AW38" s="39"/>
      <c r="AX38" s="70"/>
    </row>
    <row r="39" spans="1:50" ht="14.25" customHeight="1" x14ac:dyDescent="0.25">
      <c r="A39" s="69">
        <v>32</v>
      </c>
      <c r="B39" s="22">
        <f>'DATA SISWA'!E45</f>
        <v>0</v>
      </c>
      <c r="C39" s="39"/>
      <c r="D39" s="39"/>
      <c r="E39" s="39"/>
      <c r="F39" s="39"/>
      <c r="G39" s="39"/>
      <c r="H39" s="39"/>
      <c r="I39" s="39"/>
      <c r="J39" s="39"/>
      <c r="K39" s="39"/>
      <c r="L39" s="39"/>
      <c r="M39" s="39"/>
      <c r="N39" s="70"/>
      <c r="O39" s="85"/>
      <c r="P39" s="39"/>
      <c r="Q39" s="39"/>
      <c r="R39" s="39"/>
      <c r="S39" s="39"/>
      <c r="T39" s="39"/>
      <c r="U39" s="39"/>
      <c r="V39" s="39"/>
      <c r="W39" s="39"/>
      <c r="X39" s="39"/>
      <c r="Y39" s="39"/>
      <c r="Z39" s="70"/>
      <c r="AA39" s="85"/>
      <c r="AB39" s="39"/>
      <c r="AC39" s="39"/>
      <c r="AD39" s="39"/>
      <c r="AE39" s="39"/>
      <c r="AF39" s="39"/>
      <c r="AG39" s="39"/>
      <c r="AH39" s="39"/>
      <c r="AI39" s="39"/>
      <c r="AJ39" s="39"/>
      <c r="AK39" s="39"/>
      <c r="AL39" s="70"/>
      <c r="AM39" s="79"/>
      <c r="AN39" s="39"/>
      <c r="AO39" s="39"/>
      <c r="AP39" s="39"/>
      <c r="AQ39" s="39"/>
      <c r="AR39" s="39"/>
      <c r="AS39" s="39"/>
      <c r="AT39" s="39"/>
      <c r="AU39" s="39"/>
      <c r="AV39" s="39"/>
      <c r="AW39" s="39"/>
      <c r="AX39" s="70"/>
    </row>
    <row r="40" spans="1:50" ht="14.25" customHeight="1" x14ac:dyDescent="0.25">
      <c r="A40" s="69">
        <v>33</v>
      </c>
      <c r="B40" s="22">
        <f>'DATA SISWA'!E46</f>
        <v>0</v>
      </c>
      <c r="C40" s="39"/>
      <c r="D40" s="39"/>
      <c r="E40" s="39"/>
      <c r="F40" s="39"/>
      <c r="G40" s="39"/>
      <c r="H40" s="39"/>
      <c r="I40" s="39"/>
      <c r="J40" s="39"/>
      <c r="K40" s="39"/>
      <c r="L40" s="39"/>
      <c r="M40" s="39"/>
      <c r="N40" s="70"/>
      <c r="O40" s="85"/>
      <c r="P40" s="39"/>
      <c r="Q40" s="39"/>
      <c r="R40" s="39"/>
      <c r="S40" s="39"/>
      <c r="T40" s="39"/>
      <c r="U40" s="39"/>
      <c r="V40" s="39"/>
      <c r="W40" s="39"/>
      <c r="X40" s="39"/>
      <c r="Y40" s="39"/>
      <c r="Z40" s="70"/>
      <c r="AA40" s="85"/>
      <c r="AB40" s="39"/>
      <c r="AC40" s="39"/>
      <c r="AD40" s="39"/>
      <c r="AE40" s="39"/>
      <c r="AF40" s="39"/>
      <c r="AG40" s="39"/>
      <c r="AH40" s="39"/>
      <c r="AI40" s="39"/>
      <c r="AJ40" s="39"/>
      <c r="AK40" s="39"/>
      <c r="AL40" s="70"/>
      <c r="AM40" s="79"/>
      <c r="AN40" s="39"/>
      <c r="AO40" s="39"/>
      <c r="AP40" s="39"/>
      <c r="AQ40" s="39"/>
      <c r="AR40" s="39"/>
      <c r="AS40" s="39"/>
      <c r="AT40" s="39"/>
      <c r="AU40" s="39"/>
      <c r="AV40" s="39"/>
      <c r="AW40" s="39"/>
      <c r="AX40" s="70"/>
    </row>
    <row r="41" spans="1:50" ht="14.25" customHeight="1" x14ac:dyDescent="0.25">
      <c r="A41" s="69">
        <v>34</v>
      </c>
      <c r="B41" s="22">
        <f>'DATA SISWA'!E47</f>
        <v>0</v>
      </c>
      <c r="C41" s="39"/>
      <c r="D41" s="39"/>
      <c r="E41" s="39"/>
      <c r="F41" s="39"/>
      <c r="G41" s="39"/>
      <c r="H41" s="39"/>
      <c r="I41" s="39"/>
      <c r="J41" s="39"/>
      <c r="K41" s="39"/>
      <c r="L41" s="39"/>
      <c r="M41" s="39"/>
      <c r="N41" s="70"/>
      <c r="O41" s="85"/>
      <c r="P41" s="39"/>
      <c r="Q41" s="39"/>
      <c r="R41" s="39"/>
      <c r="S41" s="39"/>
      <c r="T41" s="39"/>
      <c r="U41" s="39"/>
      <c r="V41" s="39"/>
      <c r="W41" s="39"/>
      <c r="X41" s="39"/>
      <c r="Y41" s="39"/>
      <c r="Z41" s="70"/>
      <c r="AA41" s="85"/>
      <c r="AB41" s="39"/>
      <c r="AC41" s="39"/>
      <c r="AD41" s="39"/>
      <c r="AE41" s="39"/>
      <c r="AF41" s="39"/>
      <c r="AG41" s="39"/>
      <c r="AH41" s="39"/>
      <c r="AI41" s="39"/>
      <c r="AJ41" s="39"/>
      <c r="AK41" s="39"/>
      <c r="AL41" s="70"/>
      <c r="AM41" s="79"/>
      <c r="AN41" s="39"/>
      <c r="AO41" s="39"/>
      <c r="AP41" s="39"/>
      <c r="AQ41" s="39"/>
      <c r="AR41" s="39"/>
      <c r="AS41" s="39"/>
      <c r="AT41" s="39"/>
      <c r="AU41" s="39"/>
      <c r="AV41" s="39"/>
      <c r="AW41" s="39"/>
      <c r="AX41" s="70"/>
    </row>
    <row r="42" spans="1:50" ht="14.25" customHeight="1" x14ac:dyDescent="0.25">
      <c r="A42" s="69">
        <v>35</v>
      </c>
      <c r="B42" s="22">
        <f>'DATA SISWA'!E48</f>
        <v>0</v>
      </c>
      <c r="C42" s="28"/>
      <c r="D42" s="28"/>
      <c r="E42" s="28"/>
      <c r="F42" s="28"/>
      <c r="G42" s="28"/>
      <c r="H42" s="28"/>
      <c r="I42" s="28"/>
      <c r="J42" s="28"/>
      <c r="K42" s="28"/>
      <c r="L42" s="28"/>
      <c r="M42" s="28"/>
      <c r="N42" s="80"/>
      <c r="O42" s="86"/>
      <c r="P42" s="24"/>
      <c r="Q42" s="24"/>
      <c r="R42" s="24"/>
      <c r="S42" s="24"/>
      <c r="T42" s="24"/>
      <c r="U42" s="24"/>
      <c r="V42" s="24"/>
      <c r="W42" s="24"/>
      <c r="X42" s="24"/>
      <c r="Y42" s="24"/>
      <c r="Z42" s="71"/>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28"/>
      <c r="D43" s="28"/>
      <c r="E43" s="28"/>
      <c r="F43" s="28"/>
      <c r="G43" s="28"/>
      <c r="H43" s="28"/>
      <c r="I43" s="28"/>
      <c r="J43" s="28"/>
      <c r="K43" s="28"/>
      <c r="L43" s="28"/>
      <c r="M43" s="28"/>
      <c r="N43" s="80"/>
      <c r="O43" s="86"/>
      <c r="P43" s="24"/>
      <c r="Q43" s="24"/>
      <c r="R43" s="24"/>
      <c r="S43" s="24"/>
      <c r="T43" s="24"/>
      <c r="U43" s="24"/>
      <c r="V43" s="24"/>
      <c r="W43" s="24"/>
      <c r="X43" s="24"/>
      <c r="Y43" s="24"/>
      <c r="Z43" s="71"/>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28"/>
      <c r="D44" s="28"/>
      <c r="E44" s="28"/>
      <c r="F44" s="28"/>
      <c r="G44" s="28"/>
      <c r="H44" s="28"/>
      <c r="I44" s="28"/>
      <c r="J44" s="28"/>
      <c r="K44" s="28"/>
      <c r="L44" s="28"/>
      <c r="M44" s="28"/>
      <c r="N44" s="80"/>
      <c r="O44" s="86"/>
      <c r="P44" s="24"/>
      <c r="Q44" s="24"/>
      <c r="R44" s="24"/>
      <c r="S44" s="24"/>
      <c r="T44" s="24"/>
      <c r="U44" s="24"/>
      <c r="V44" s="24"/>
      <c r="W44" s="24"/>
      <c r="X44" s="24"/>
      <c r="Y44" s="24"/>
      <c r="Z44" s="71"/>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28"/>
      <c r="D45" s="28"/>
      <c r="E45" s="28"/>
      <c r="F45" s="28"/>
      <c r="G45" s="28"/>
      <c r="H45" s="28"/>
      <c r="I45" s="28"/>
      <c r="J45" s="28"/>
      <c r="K45" s="28"/>
      <c r="L45" s="28"/>
      <c r="M45" s="28"/>
      <c r="N45" s="80"/>
      <c r="O45" s="86"/>
      <c r="P45" s="24"/>
      <c r="Q45" s="24"/>
      <c r="R45" s="24"/>
      <c r="S45" s="24"/>
      <c r="T45" s="24"/>
      <c r="U45" s="24"/>
      <c r="V45" s="24"/>
      <c r="W45" s="24"/>
      <c r="X45" s="24"/>
      <c r="Y45" s="24"/>
      <c r="Z45" s="71"/>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28"/>
      <c r="D46" s="28"/>
      <c r="E46" s="28"/>
      <c r="F46" s="28"/>
      <c r="G46" s="28"/>
      <c r="H46" s="28"/>
      <c r="I46" s="28"/>
      <c r="J46" s="28"/>
      <c r="K46" s="28"/>
      <c r="L46" s="28"/>
      <c r="M46" s="28"/>
      <c r="N46" s="80"/>
      <c r="O46" s="86"/>
      <c r="P46" s="24"/>
      <c r="Q46" s="24"/>
      <c r="R46" s="24"/>
      <c r="S46" s="24"/>
      <c r="T46" s="24"/>
      <c r="U46" s="24"/>
      <c r="V46" s="24"/>
      <c r="W46" s="24"/>
      <c r="X46" s="24"/>
      <c r="Y46" s="24"/>
      <c r="Z46" s="71"/>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3"/>
      <c r="D47" s="73"/>
      <c r="E47" s="73"/>
      <c r="F47" s="73"/>
      <c r="G47" s="73"/>
      <c r="H47" s="73"/>
      <c r="I47" s="73"/>
      <c r="J47" s="73"/>
      <c r="K47" s="73"/>
      <c r="L47" s="73"/>
      <c r="M47" s="73"/>
      <c r="N47" s="81"/>
      <c r="O47" s="87"/>
      <c r="P47" s="74"/>
      <c r="Q47" s="74"/>
      <c r="R47" s="74"/>
      <c r="S47" s="74"/>
      <c r="T47" s="74"/>
      <c r="U47" s="74"/>
      <c r="V47" s="74"/>
      <c r="W47" s="74"/>
      <c r="X47" s="74"/>
      <c r="Y47" s="74"/>
      <c r="Z47" s="75"/>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dataConsolidate/>
  <mergeCells count="30">
    <mergeCell ref="AM4:AX4"/>
    <mergeCell ref="AM5:AP5"/>
    <mergeCell ref="AQ5:AT5"/>
    <mergeCell ref="AU5:AX5"/>
    <mergeCell ref="AA5:AD5"/>
    <mergeCell ref="AE5:AH5"/>
    <mergeCell ref="AI5:AL5"/>
    <mergeCell ref="AA4:AL4"/>
    <mergeCell ref="W5:Z5"/>
    <mergeCell ref="A4:A5"/>
    <mergeCell ref="B4:B5"/>
    <mergeCell ref="C4:N4"/>
    <mergeCell ref="C5:F5"/>
    <mergeCell ref="G5:J5"/>
    <mergeCell ref="K5:N5"/>
    <mergeCell ref="O4:Z4"/>
    <mergeCell ref="O5:R5"/>
    <mergeCell ref="C6:F6"/>
    <mergeCell ref="G6:J6"/>
    <mergeCell ref="K6:N6"/>
    <mergeCell ref="O6:R6"/>
    <mergeCell ref="S5:V5"/>
    <mergeCell ref="AM6:AP6"/>
    <mergeCell ref="AQ6:AT6"/>
    <mergeCell ref="AU6:AX6"/>
    <mergeCell ref="S6:V6"/>
    <mergeCell ref="W6:Z6"/>
    <mergeCell ref="AA6:AD6"/>
    <mergeCell ref="AE6:AH6"/>
    <mergeCell ref="AI6:AL6"/>
  </mergeCells>
  <conditionalFormatting sqref="P2">
    <cfRule type="colorScale" priority="653">
      <colorScale>
        <cfvo type="num" val="0"/>
        <cfvo type="max"/>
        <color rgb="FFFF7128"/>
        <color rgb="FFFFEF9C"/>
      </colorScale>
    </cfRule>
    <cfRule type="iconSet" priority="654">
      <iconSet iconSet="3Symbols2" showValue="0">
        <cfvo type="percent" val="0"/>
        <cfvo type="num" val="0"/>
        <cfvo type="num" val="1"/>
      </iconSet>
    </cfRule>
    <cfRule type="iconSet" priority="655">
      <iconSet iconSet="3Symbols2" showValue="0">
        <cfvo type="percent" val="0"/>
        <cfvo type="num" val="0"/>
        <cfvo type="num" val="0"/>
      </iconSet>
    </cfRule>
    <cfRule type="iconSet" priority="656">
      <iconSet iconSet="3Symbols2">
        <cfvo type="percent" val="0"/>
        <cfvo type="num" val="0"/>
        <cfvo type="num" val="1"/>
      </iconSet>
    </cfRule>
  </conditionalFormatting>
  <conditionalFormatting sqref="P2">
    <cfRule type="colorScale" priority="652">
      <colorScale>
        <cfvo type="min"/>
        <cfvo type="max"/>
        <color theme="0"/>
        <color theme="0"/>
      </colorScale>
    </cfRule>
  </conditionalFormatting>
  <conditionalFormatting sqref="D8">
    <cfRule type="colorScale" priority="296">
      <colorScale>
        <cfvo type="num" val="0"/>
        <cfvo type="max"/>
        <color rgb="FFFF7128"/>
        <color rgb="FFFFEF9C"/>
      </colorScale>
    </cfRule>
    <cfRule type="iconSet" priority="297">
      <iconSet iconSet="3Symbols2" showValue="0">
        <cfvo type="percent" val="0"/>
        <cfvo type="num" val="0"/>
        <cfvo type="num" val="1"/>
      </iconSet>
    </cfRule>
    <cfRule type="iconSet" priority="298">
      <iconSet iconSet="3Symbols2" showValue="0">
        <cfvo type="percent" val="0"/>
        <cfvo type="num" val="0"/>
        <cfvo type="num" val="0"/>
      </iconSet>
    </cfRule>
    <cfRule type="iconSet" priority="299">
      <iconSet iconSet="3Symbols2">
        <cfvo type="percent" val="0"/>
        <cfvo type="num" val="0"/>
        <cfvo type="num" val="1"/>
      </iconSet>
    </cfRule>
  </conditionalFormatting>
  <conditionalFormatting sqref="D8">
    <cfRule type="colorScale" priority="295">
      <colorScale>
        <cfvo type="min"/>
        <cfvo type="max"/>
        <color theme="0"/>
        <color theme="0"/>
      </colorScale>
    </cfRule>
  </conditionalFormatting>
  <conditionalFormatting sqref="H8">
    <cfRule type="colorScale" priority="291">
      <colorScale>
        <cfvo type="num" val="0"/>
        <cfvo type="max"/>
        <color rgb="FFFF7128"/>
        <color rgb="FFFFEF9C"/>
      </colorScale>
    </cfRule>
    <cfRule type="iconSet" priority="292">
      <iconSet iconSet="3Symbols2" showValue="0">
        <cfvo type="percent" val="0"/>
        <cfvo type="num" val="0"/>
        <cfvo type="num" val="1"/>
      </iconSet>
    </cfRule>
    <cfRule type="iconSet" priority="293">
      <iconSet iconSet="3Symbols2" showValue="0">
        <cfvo type="percent" val="0"/>
        <cfvo type="num" val="0"/>
        <cfvo type="num" val="0"/>
      </iconSet>
    </cfRule>
    <cfRule type="iconSet" priority="294">
      <iconSet iconSet="3Symbols2">
        <cfvo type="percent" val="0"/>
        <cfvo type="num" val="0"/>
        <cfvo type="num" val="1"/>
      </iconSet>
    </cfRule>
  </conditionalFormatting>
  <conditionalFormatting sqref="H8">
    <cfRule type="colorScale" priority="290">
      <colorScale>
        <cfvo type="min"/>
        <cfvo type="max"/>
        <color theme="0"/>
        <color theme="0"/>
      </colorScale>
    </cfRule>
  </conditionalFormatting>
  <conditionalFormatting sqref="M8">
    <cfRule type="colorScale" priority="286">
      <colorScale>
        <cfvo type="num" val="0"/>
        <cfvo type="max"/>
        <color rgb="FFFF7128"/>
        <color rgb="FFFFEF9C"/>
      </colorScale>
    </cfRule>
    <cfRule type="iconSet" priority="287">
      <iconSet iconSet="3Symbols2" showValue="0">
        <cfvo type="percent" val="0"/>
        <cfvo type="num" val="0"/>
        <cfvo type="num" val="1"/>
      </iconSet>
    </cfRule>
    <cfRule type="iconSet" priority="288">
      <iconSet iconSet="3Symbols2" showValue="0">
        <cfvo type="percent" val="0"/>
        <cfvo type="num" val="0"/>
        <cfvo type="num" val="0"/>
      </iconSet>
    </cfRule>
    <cfRule type="iconSet" priority="289">
      <iconSet iconSet="3Symbols2">
        <cfvo type="percent" val="0"/>
        <cfvo type="num" val="0"/>
        <cfvo type="num" val="1"/>
      </iconSet>
    </cfRule>
  </conditionalFormatting>
  <conditionalFormatting sqref="M8">
    <cfRule type="colorScale" priority="285">
      <colorScale>
        <cfvo type="min"/>
        <cfvo type="max"/>
        <color theme="0"/>
        <color theme="0"/>
      </colorScale>
    </cfRule>
  </conditionalFormatting>
  <conditionalFormatting sqref="E9">
    <cfRule type="colorScale" priority="281">
      <colorScale>
        <cfvo type="num" val="0"/>
        <cfvo type="max"/>
        <color rgb="FFFF7128"/>
        <color rgb="FFFFEF9C"/>
      </colorScale>
    </cfRule>
    <cfRule type="iconSet" priority="282">
      <iconSet iconSet="3Symbols2" showValue="0">
        <cfvo type="percent" val="0"/>
        <cfvo type="num" val="0"/>
        <cfvo type="num" val="1"/>
      </iconSet>
    </cfRule>
    <cfRule type="iconSet" priority="283">
      <iconSet iconSet="3Symbols2" showValue="0">
        <cfvo type="percent" val="0"/>
        <cfvo type="num" val="0"/>
        <cfvo type="num" val="0"/>
      </iconSet>
    </cfRule>
    <cfRule type="iconSet" priority="284">
      <iconSet iconSet="3Symbols2">
        <cfvo type="percent" val="0"/>
        <cfvo type="num" val="0"/>
        <cfvo type="num" val="1"/>
      </iconSet>
    </cfRule>
  </conditionalFormatting>
  <conditionalFormatting sqref="E9">
    <cfRule type="colorScale" priority="280">
      <colorScale>
        <cfvo type="min"/>
        <cfvo type="max"/>
        <color theme="0"/>
        <color theme="0"/>
      </colorScale>
    </cfRule>
  </conditionalFormatting>
  <conditionalFormatting sqref="N9">
    <cfRule type="colorScale" priority="276">
      <colorScale>
        <cfvo type="num" val="0"/>
        <cfvo type="max"/>
        <color rgb="FFFF7128"/>
        <color rgb="FFFFEF9C"/>
      </colorScale>
    </cfRule>
    <cfRule type="iconSet" priority="277">
      <iconSet iconSet="3Symbols2" showValue="0">
        <cfvo type="percent" val="0"/>
        <cfvo type="num" val="0"/>
        <cfvo type="num" val="1"/>
      </iconSet>
    </cfRule>
    <cfRule type="iconSet" priority="278">
      <iconSet iconSet="3Symbols2" showValue="0">
        <cfvo type="percent" val="0"/>
        <cfvo type="num" val="0"/>
        <cfvo type="num" val="0"/>
      </iconSet>
    </cfRule>
    <cfRule type="iconSet" priority="279">
      <iconSet iconSet="3Symbols2">
        <cfvo type="percent" val="0"/>
        <cfvo type="num" val="0"/>
        <cfvo type="num" val="1"/>
      </iconSet>
    </cfRule>
  </conditionalFormatting>
  <conditionalFormatting sqref="N9">
    <cfRule type="colorScale" priority="275">
      <colorScale>
        <cfvo type="min"/>
        <cfvo type="max"/>
        <color theme="0"/>
        <color theme="0"/>
      </colorScale>
    </cfRule>
  </conditionalFormatting>
  <conditionalFormatting sqref="E10:E41">
    <cfRule type="colorScale" priority="271">
      <colorScale>
        <cfvo type="num" val="0"/>
        <cfvo type="max"/>
        <color rgb="FFFF7128"/>
        <color rgb="FFFFEF9C"/>
      </colorScale>
    </cfRule>
    <cfRule type="iconSet" priority="272">
      <iconSet iconSet="3Symbols2" showValue="0">
        <cfvo type="percent" val="0"/>
        <cfvo type="num" val="0"/>
        <cfvo type="num" val="1"/>
      </iconSet>
    </cfRule>
    <cfRule type="iconSet" priority="273">
      <iconSet iconSet="3Symbols2" showValue="0">
        <cfvo type="percent" val="0"/>
        <cfvo type="num" val="0"/>
        <cfvo type="num" val="0"/>
      </iconSet>
    </cfRule>
    <cfRule type="iconSet" priority="274">
      <iconSet iconSet="3Symbols2">
        <cfvo type="percent" val="0"/>
        <cfvo type="num" val="0"/>
        <cfvo type="num" val="1"/>
      </iconSet>
    </cfRule>
  </conditionalFormatting>
  <conditionalFormatting sqref="E10:E41">
    <cfRule type="colorScale" priority="270">
      <colorScale>
        <cfvo type="min"/>
        <cfvo type="max"/>
        <color theme="0"/>
        <color theme="0"/>
      </colorScale>
    </cfRule>
  </conditionalFormatting>
  <conditionalFormatting sqref="I10:I11">
    <cfRule type="colorScale" priority="266">
      <colorScale>
        <cfvo type="num" val="0"/>
        <cfvo type="max"/>
        <color rgb="FFFF7128"/>
        <color rgb="FFFFEF9C"/>
      </colorScale>
    </cfRule>
    <cfRule type="iconSet" priority="267">
      <iconSet iconSet="3Symbols2" showValue="0">
        <cfvo type="percent" val="0"/>
        <cfvo type="num" val="0"/>
        <cfvo type="num" val="1"/>
      </iconSet>
    </cfRule>
    <cfRule type="iconSet" priority="268">
      <iconSet iconSet="3Symbols2" showValue="0">
        <cfvo type="percent" val="0"/>
        <cfvo type="num" val="0"/>
        <cfvo type="num" val="0"/>
      </iconSet>
    </cfRule>
    <cfRule type="iconSet" priority="269">
      <iconSet iconSet="3Symbols2">
        <cfvo type="percent" val="0"/>
        <cfvo type="num" val="0"/>
        <cfvo type="num" val="1"/>
      </iconSet>
    </cfRule>
  </conditionalFormatting>
  <conditionalFormatting sqref="I10:I11">
    <cfRule type="colorScale" priority="265">
      <colorScale>
        <cfvo type="min"/>
        <cfvo type="max"/>
        <color theme="0"/>
        <color theme="0"/>
      </colorScale>
    </cfRule>
  </conditionalFormatting>
  <conditionalFormatting sqref="N10">
    <cfRule type="colorScale" priority="261">
      <colorScale>
        <cfvo type="num" val="0"/>
        <cfvo type="max"/>
        <color rgb="FFFF7128"/>
        <color rgb="FFFFEF9C"/>
      </colorScale>
    </cfRule>
    <cfRule type="iconSet" priority="262">
      <iconSet iconSet="3Symbols2" showValue="0">
        <cfvo type="percent" val="0"/>
        <cfvo type="num" val="0"/>
        <cfvo type="num" val="1"/>
      </iconSet>
    </cfRule>
    <cfRule type="iconSet" priority="263">
      <iconSet iconSet="3Symbols2" showValue="0">
        <cfvo type="percent" val="0"/>
        <cfvo type="num" val="0"/>
        <cfvo type="num" val="0"/>
      </iconSet>
    </cfRule>
    <cfRule type="iconSet" priority="264">
      <iconSet iconSet="3Symbols2">
        <cfvo type="percent" val="0"/>
        <cfvo type="num" val="0"/>
        <cfvo type="num" val="1"/>
      </iconSet>
    </cfRule>
  </conditionalFormatting>
  <conditionalFormatting sqref="N10">
    <cfRule type="colorScale" priority="260">
      <colorScale>
        <cfvo type="min"/>
        <cfvo type="max"/>
        <color theme="0"/>
        <color theme="0"/>
      </colorScale>
    </cfRule>
  </conditionalFormatting>
  <conditionalFormatting sqref="N11">
    <cfRule type="colorScale" priority="256">
      <colorScale>
        <cfvo type="num" val="0"/>
        <cfvo type="max"/>
        <color rgb="FFFF7128"/>
        <color rgb="FFFFEF9C"/>
      </colorScale>
    </cfRule>
    <cfRule type="iconSet" priority="257">
      <iconSet iconSet="3Symbols2" showValue="0">
        <cfvo type="percent" val="0"/>
        <cfvo type="num" val="0"/>
        <cfvo type="num" val="1"/>
      </iconSet>
    </cfRule>
    <cfRule type="iconSet" priority="258">
      <iconSet iconSet="3Symbols2" showValue="0">
        <cfvo type="percent" val="0"/>
        <cfvo type="num" val="0"/>
        <cfvo type="num" val="0"/>
      </iconSet>
    </cfRule>
    <cfRule type="iconSet" priority="259">
      <iconSet iconSet="3Symbols2">
        <cfvo type="percent" val="0"/>
        <cfvo type="num" val="0"/>
        <cfvo type="num" val="1"/>
      </iconSet>
    </cfRule>
  </conditionalFormatting>
  <conditionalFormatting sqref="N11">
    <cfRule type="colorScale" priority="255">
      <colorScale>
        <cfvo type="min"/>
        <cfvo type="max"/>
        <color theme="0"/>
        <color theme="0"/>
      </colorScale>
    </cfRule>
  </conditionalFormatting>
  <conditionalFormatting sqref="Q9">
    <cfRule type="colorScale" priority="251">
      <colorScale>
        <cfvo type="num" val="0"/>
        <cfvo type="max"/>
        <color rgb="FFFF7128"/>
        <color rgb="FFFFEF9C"/>
      </colorScale>
    </cfRule>
    <cfRule type="iconSet" priority="252">
      <iconSet iconSet="3Symbols2" showValue="0">
        <cfvo type="percent" val="0"/>
        <cfvo type="num" val="0"/>
        <cfvo type="num" val="1"/>
      </iconSet>
    </cfRule>
    <cfRule type="iconSet" priority="253">
      <iconSet iconSet="3Symbols2" showValue="0">
        <cfvo type="percent" val="0"/>
        <cfvo type="num" val="0"/>
        <cfvo type="num" val="0"/>
      </iconSet>
    </cfRule>
    <cfRule type="iconSet" priority="254">
      <iconSet iconSet="3Symbols2">
        <cfvo type="percent" val="0"/>
        <cfvo type="num" val="0"/>
        <cfvo type="num" val="1"/>
      </iconSet>
    </cfRule>
  </conditionalFormatting>
  <conditionalFormatting sqref="Q9">
    <cfRule type="colorScale" priority="250">
      <colorScale>
        <cfvo type="min"/>
        <cfvo type="max"/>
        <color theme="0"/>
        <color theme="0"/>
      </colorScale>
    </cfRule>
  </conditionalFormatting>
  <conditionalFormatting sqref="Q12">
    <cfRule type="colorScale" priority="246">
      <colorScale>
        <cfvo type="num" val="0"/>
        <cfvo type="max"/>
        <color rgb="FFFF7128"/>
        <color rgb="FFFFEF9C"/>
      </colorScale>
    </cfRule>
    <cfRule type="iconSet" priority="247">
      <iconSet iconSet="3Symbols2" showValue="0">
        <cfvo type="percent" val="0"/>
        <cfvo type="num" val="0"/>
        <cfvo type="num" val="1"/>
      </iconSet>
    </cfRule>
    <cfRule type="iconSet" priority="248">
      <iconSet iconSet="3Symbols2" showValue="0">
        <cfvo type="percent" val="0"/>
        <cfvo type="num" val="0"/>
        <cfvo type="num" val="0"/>
      </iconSet>
    </cfRule>
    <cfRule type="iconSet" priority="249">
      <iconSet iconSet="3Symbols2">
        <cfvo type="percent" val="0"/>
        <cfvo type="num" val="0"/>
        <cfvo type="num" val="1"/>
      </iconSet>
    </cfRule>
  </conditionalFormatting>
  <conditionalFormatting sqref="Q12">
    <cfRule type="colorScale" priority="245">
      <colorScale>
        <cfvo type="min"/>
        <cfvo type="max"/>
        <color theme="0"/>
        <color theme="0"/>
      </colorScale>
    </cfRule>
  </conditionalFormatting>
  <conditionalFormatting sqref="R10">
    <cfRule type="colorScale" priority="241">
      <colorScale>
        <cfvo type="num" val="0"/>
        <cfvo type="max"/>
        <color rgb="FFFF7128"/>
        <color rgb="FFFFEF9C"/>
      </colorScale>
    </cfRule>
    <cfRule type="iconSet" priority="242">
      <iconSet iconSet="3Symbols2" showValue="0">
        <cfvo type="percent" val="0"/>
        <cfvo type="num" val="0"/>
        <cfvo type="num" val="1"/>
      </iconSet>
    </cfRule>
    <cfRule type="iconSet" priority="243">
      <iconSet iconSet="3Symbols2" showValue="0">
        <cfvo type="percent" val="0"/>
        <cfvo type="num" val="0"/>
        <cfvo type="num" val="0"/>
      </iconSet>
    </cfRule>
    <cfRule type="iconSet" priority="244">
      <iconSet iconSet="3Symbols2">
        <cfvo type="percent" val="0"/>
        <cfvo type="num" val="0"/>
        <cfvo type="num" val="1"/>
      </iconSet>
    </cfRule>
  </conditionalFormatting>
  <conditionalFormatting sqref="R10">
    <cfRule type="colorScale" priority="240">
      <colorScale>
        <cfvo type="min"/>
        <cfvo type="max"/>
        <color theme="0"/>
        <color theme="0"/>
      </colorScale>
    </cfRule>
  </conditionalFormatting>
  <conditionalFormatting sqref="R11">
    <cfRule type="colorScale" priority="236">
      <colorScale>
        <cfvo type="num" val="0"/>
        <cfvo type="max"/>
        <color rgb="FFFF7128"/>
        <color rgb="FFFFEF9C"/>
      </colorScale>
    </cfRule>
    <cfRule type="iconSet" priority="237">
      <iconSet iconSet="3Symbols2" showValue="0">
        <cfvo type="percent" val="0"/>
        <cfvo type="num" val="0"/>
        <cfvo type="num" val="1"/>
      </iconSet>
    </cfRule>
    <cfRule type="iconSet" priority="238">
      <iconSet iconSet="3Symbols2" showValue="0">
        <cfvo type="percent" val="0"/>
        <cfvo type="num" val="0"/>
        <cfvo type="num" val="0"/>
      </iconSet>
    </cfRule>
    <cfRule type="iconSet" priority="239">
      <iconSet iconSet="3Symbols2">
        <cfvo type="percent" val="0"/>
        <cfvo type="num" val="0"/>
        <cfvo type="num" val="1"/>
      </iconSet>
    </cfRule>
  </conditionalFormatting>
  <conditionalFormatting sqref="R11">
    <cfRule type="colorScale" priority="235">
      <colorScale>
        <cfvo type="min"/>
        <cfvo type="max"/>
        <color theme="0"/>
        <color theme="0"/>
      </colorScale>
    </cfRule>
  </conditionalFormatting>
  <conditionalFormatting sqref="R14">
    <cfRule type="colorScale" priority="231">
      <colorScale>
        <cfvo type="num" val="0"/>
        <cfvo type="max"/>
        <color rgb="FFFF7128"/>
        <color rgb="FFFFEF9C"/>
      </colorScale>
    </cfRule>
    <cfRule type="iconSet" priority="232">
      <iconSet iconSet="3Symbols2" showValue="0">
        <cfvo type="percent" val="0"/>
        <cfvo type="num" val="0"/>
        <cfvo type="num" val="1"/>
      </iconSet>
    </cfRule>
    <cfRule type="iconSet" priority="233">
      <iconSet iconSet="3Symbols2" showValue="0">
        <cfvo type="percent" val="0"/>
        <cfvo type="num" val="0"/>
        <cfvo type="num" val="0"/>
      </iconSet>
    </cfRule>
    <cfRule type="iconSet" priority="234">
      <iconSet iconSet="3Symbols2">
        <cfvo type="percent" val="0"/>
        <cfvo type="num" val="0"/>
        <cfvo type="num" val="1"/>
      </iconSet>
    </cfRule>
  </conditionalFormatting>
  <conditionalFormatting sqref="R14">
    <cfRule type="colorScale" priority="230">
      <colorScale>
        <cfvo type="min"/>
        <cfvo type="max"/>
        <color theme="0"/>
        <color theme="0"/>
      </colorScale>
    </cfRule>
  </conditionalFormatting>
  <conditionalFormatting sqref="R16">
    <cfRule type="colorScale" priority="226">
      <colorScale>
        <cfvo type="num" val="0"/>
        <cfvo type="max"/>
        <color rgb="FFFF7128"/>
        <color rgb="FFFFEF9C"/>
      </colorScale>
    </cfRule>
    <cfRule type="iconSet" priority="227">
      <iconSet iconSet="3Symbols2" showValue="0">
        <cfvo type="percent" val="0"/>
        <cfvo type="num" val="0"/>
        <cfvo type="num" val="1"/>
      </iconSet>
    </cfRule>
    <cfRule type="iconSet" priority="228">
      <iconSet iconSet="3Symbols2" showValue="0">
        <cfvo type="percent" val="0"/>
        <cfvo type="num" val="0"/>
        <cfvo type="num" val="0"/>
      </iconSet>
    </cfRule>
    <cfRule type="iconSet" priority="229">
      <iconSet iconSet="3Symbols2">
        <cfvo type="percent" val="0"/>
        <cfvo type="num" val="0"/>
        <cfvo type="num" val="1"/>
      </iconSet>
    </cfRule>
  </conditionalFormatting>
  <conditionalFormatting sqref="R16">
    <cfRule type="colorScale" priority="225">
      <colorScale>
        <cfvo type="min"/>
        <cfvo type="max"/>
        <color theme="0"/>
        <color theme="0"/>
      </colorScale>
    </cfRule>
  </conditionalFormatting>
  <conditionalFormatting sqref="C9:D12">
    <cfRule type="colorScale" priority="221">
      <colorScale>
        <cfvo type="num" val="0"/>
        <cfvo type="max"/>
        <color rgb="FFFF7128"/>
        <color rgb="FFFFEF9C"/>
      </colorScale>
    </cfRule>
    <cfRule type="iconSet" priority="222">
      <iconSet iconSet="3Symbols2" showValue="0">
        <cfvo type="percent" val="0"/>
        <cfvo type="num" val="0"/>
        <cfvo type="num" val="1"/>
      </iconSet>
    </cfRule>
    <cfRule type="iconSet" priority="223">
      <iconSet iconSet="3Symbols2" showValue="0">
        <cfvo type="percent" val="0"/>
        <cfvo type="num" val="0"/>
        <cfvo type="num" val="0"/>
      </iconSet>
    </cfRule>
    <cfRule type="iconSet" priority="224">
      <iconSet iconSet="3Symbols2">
        <cfvo type="percent" val="0"/>
        <cfvo type="num" val="0"/>
        <cfvo type="num" val="1"/>
      </iconSet>
    </cfRule>
  </conditionalFormatting>
  <conditionalFormatting sqref="F9:H13">
    <cfRule type="colorScale" priority="217">
      <colorScale>
        <cfvo type="num" val="0"/>
        <cfvo type="max"/>
        <color rgb="FFFF7128"/>
        <color rgb="FFFFEF9C"/>
      </colorScale>
    </cfRule>
    <cfRule type="iconSet" priority="218">
      <iconSet iconSet="3Symbols2" showValue="0">
        <cfvo type="percent" val="0"/>
        <cfvo type="num" val="0"/>
        <cfvo type="num" val="1"/>
      </iconSet>
    </cfRule>
    <cfRule type="iconSet" priority="219">
      <iconSet iconSet="3Symbols2" showValue="0">
        <cfvo type="percent" val="0"/>
        <cfvo type="num" val="0"/>
        <cfvo type="num" val="0"/>
      </iconSet>
    </cfRule>
    <cfRule type="iconSet" priority="220">
      <iconSet iconSet="3Symbols2">
        <cfvo type="percent" val="0"/>
        <cfvo type="num" val="0"/>
        <cfvo type="num" val="1"/>
      </iconSet>
    </cfRule>
  </conditionalFormatting>
  <conditionalFormatting sqref="J10:M11 M9 K12:M13">
    <cfRule type="colorScale" priority="213">
      <colorScale>
        <cfvo type="num" val="0"/>
        <cfvo type="max"/>
        <color rgb="FFFF7128"/>
        <color rgb="FFFFEF9C"/>
      </colorScale>
    </cfRule>
    <cfRule type="iconSet" priority="214">
      <iconSet iconSet="3Symbols2" showValue="0">
        <cfvo type="percent" val="0"/>
        <cfvo type="num" val="0"/>
        <cfvo type="num" val="1"/>
      </iconSet>
    </cfRule>
    <cfRule type="iconSet" priority="215">
      <iconSet iconSet="3Symbols2" showValue="0">
        <cfvo type="percent" val="0"/>
        <cfvo type="num" val="0"/>
        <cfvo type="num" val="0"/>
      </iconSet>
    </cfRule>
    <cfRule type="iconSet" priority="216">
      <iconSet iconSet="3Symbols2">
        <cfvo type="percent" val="0"/>
        <cfvo type="num" val="0"/>
        <cfvo type="num" val="1"/>
      </iconSet>
    </cfRule>
  </conditionalFormatting>
  <conditionalFormatting sqref="I8:L9 J10:J22">
    <cfRule type="colorScale" priority="209">
      <colorScale>
        <cfvo type="num" val="0"/>
        <cfvo type="max"/>
        <color rgb="FFFF7128"/>
        <color rgb="FFFFEF9C"/>
      </colorScale>
    </cfRule>
    <cfRule type="iconSet" priority="210">
      <iconSet iconSet="3Symbols2" showValue="0">
        <cfvo type="percent" val="0"/>
        <cfvo type="num" val="0"/>
        <cfvo type="num" val="1"/>
      </iconSet>
    </cfRule>
    <cfRule type="iconSet" priority="211">
      <iconSet iconSet="3Symbols2" showValue="0">
        <cfvo type="percent" val="0"/>
        <cfvo type="num" val="0"/>
        <cfvo type="num" val="0"/>
      </iconSet>
    </cfRule>
    <cfRule type="iconSet" priority="212">
      <iconSet iconSet="3Symbols2">
        <cfvo type="percent" val="0"/>
        <cfvo type="num" val="0"/>
        <cfvo type="num" val="1"/>
      </iconSet>
    </cfRule>
  </conditionalFormatting>
  <conditionalFormatting sqref="N8">
    <cfRule type="colorScale" priority="205">
      <colorScale>
        <cfvo type="num" val="0"/>
        <cfvo type="max"/>
        <color rgb="FFFF7128"/>
        <color rgb="FFFFEF9C"/>
      </colorScale>
    </cfRule>
    <cfRule type="iconSet" priority="206">
      <iconSet iconSet="3Symbols2" showValue="0">
        <cfvo type="percent" val="0"/>
        <cfvo type="num" val="0"/>
        <cfvo type="num" val="1"/>
      </iconSet>
    </cfRule>
    <cfRule type="iconSet" priority="207">
      <iconSet iconSet="3Symbols2" showValue="0">
        <cfvo type="percent" val="0"/>
        <cfvo type="num" val="0"/>
        <cfvo type="num" val="0"/>
      </iconSet>
    </cfRule>
    <cfRule type="iconSet" priority="208">
      <iconSet iconSet="3Symbols2">
        <cfvo type="percent" val="0"/>
        <cfvo type="num" val="0"/>
        <cfvo type="num" val="1"/>
      </iconSet>
    </cfRule>
  </conditionalFormatting>
  <conditionalFormatting sqref="N8">
    <cfRule type="colorScale" priority="201">
      <colorScale>
        <cfvo type="num" val="0"/>
        <cfvo type="max"/>
        <color rgb="FFFF7128"/>
        <color rgb="FFFFEF9C"/>
      </colorScale>
    </cfRule>
    <cfRule type="iconSet" priority="202">
      <iconSet iconSet="3Symbols2" showValue="0">
        <cfvo type="percent" val="0"/>
        <cfvo type="num" val="0"/>
        <cfvo type="num" val="1"/>
      </iconSet>
    </cfRule>
    <cfRule type="iconSet" priority="203">
      <iconSet iconSet="3Symbols2" showValue="0">
        <cfvo type="percent" val="0"/>
        <cfvo type="num" val="0"/>
        <cfvo type="num" val="0"/>
      </iconSet>
    </cfRule>
    <cfRule type="iconSet" priority="204">
      <iconSet iconSet="3Symbols2">
        <cfvo type="percent" val="0"/>
        <cfvo type="num" val="0"/>
        <cfvo type="num" val="1"/>
      </iconSet>
    </cfRule>
  </conditionalFormatting>
  <conditionalFormatting sqref="N8">
    <cfRule type="colorScale" priority="200">
      <colorScale>
        <cfvo type="min"/>
        <cfvo type="max"/>
        <color theme="0"/>
        <color theme="0"/>
      </colorScale>
    </cfRule>
  </conditionalFormatting>
  <conditionalFormatting sqref="J12:J41">
    <cfRule type="colorScale" priority="196">
      <colorScale>
        <cfvo type="num" val="0"/>
        <cfvo type="max"/>
        <color rgb="FFFF7128"/>
        <color rgb="FFFFEF9C"/>
      </colorScale>
    </cfRule>
    <cfRule type="iconSet" priority="197">
      <iconSet iconSet="3Symbols2" showValue="0">
        <cfvo type="percent" val="0"/>
        <cfvo type="num" val="0"/>
        <cfvo type="num" val="1"/>
      </iconSet>
    </cfRule>
    <cfRule type="iconSet" priority="198">
      <iconSet iconSet="3Symbols2" showValue="0">
        <cfvo type="percent" val="0"/>
        <cfvo type="num" val="0"/>
        <cfvo type="num" val="0"/>
      </iconSet>
    </cfRule>
    <cfRule type="iconSet" priority="199">
      <iconSet iconSet="3Symbols2">
        <cfvo type="percent" val="0"/>
        <cfvo type="num" val="0"/>
        <cfvo type="num" val="1"/>
      </iconSet>
    </cfRule>
  </conditionalFormatting>
  <conditionalFormatting sqref="J12:J41">
    <cfRule type="colorScale" priority="195">
      <colorScale>
        <cfvo type="min"/>
        <cfvo type="max"/>
        <color theme="0"/>
        <color theme="0"/>
      </colorScale>
    </cfRule>
  </conditionalFormatting>
  <conditionalFormatting sqref="H15:H18">
    <cfRule type="colorScale" priority="191">
      <colorScale>
        <cfvo type="num" val="0"/>
        <cfvo type="max"/>
        <color rgb="FFFF7128"/>
        <color rgb="FFFFEF9C"/>
      </colorScale>
    </cfRule>
    <cfRule type="iconSet" priority="192">
      <iconSet iconSet="3Symbols2" showValue="0">
        <cfvo type="percent" val="0"/>
        <cfvo type="num" val="0"/>
        <cfvo type="num" val="1"/>
      </iconSet>
    </cfRule>
    <cfRule type="iconSet" priority="193">
      <iconSet iconSet="3Symbols2" showValue="0">
        <cfvo type="percent" val="0"/>
        <cfvo type="num" val="0"/>
        <cfvo type="num" val="0"/>
      </iconSet>
    </cfRule>
    <cfRule type="iconSet" priority="194">
      <iconSet iconSet="3Symbols2">
        <cfvo type="percent" val="0"/>
        <cfvo type="num" val="0"/>
        <cfvo type="num" val="1"/>
      </iconSet>
    </cfRule>
  </conditionalFormatting>
  <conditionalFormatting sqref="H15:H18">
    <cfRule type="colorScale" priority="190">
      <colorScale>
        <cfvo type="min"/>
        <cfvo type="max"/>
        <color theme="0"/>
        <color theme="0"/>
      </colorScale>
    </cfRule>
  </conditionalFormatting>
  <conditionalFormatting sqref="AB8">
    <cfRule type="colorScale" priority="186">
      <colorScale>
        <cfvo type="num" val="0"/>
        <cfvo type="max"/>
        <color rgb="FFFF7128"/>
        <color rgb="FFFFEF9C"/>
      </colorScale>
    </cfRule>
    <cfRule type="iconSet" priority="187">
      <iconSet iconSet="3Symbols2" showValue="0">
        <cfvo type="percent" val="0"/>
        <cfvo type="num" val="0"/>
        <cfvo type="num" val="1"/>
      </iconSet>
    </cfRule>
    <cfRule type="iconSet" priority="188">
      <iconSet iconSet="3Symbols2" showValue="0">
        <cfvo type="percent" val="0"/>
        <cfvo type="num" val="0"/>
        <cfvo type="num" val="0"/>
      </iconSet>
    </cfRule>
    <cfRule type="iconSet" priority="189">
      <iconSet iconSet="3Symbols2">
        <cfvo type="percent" val="0"/>
        <cfvo type="num" val="0"/>
        <cfvo type="num" val="1"/>
      </iconSet>
    </cfRule>
  </conditionalFormatting>
  <conditionalFormatting sqref="AB8">
    <cfRule type="colorScale" priority="185">
      <colorScale>
        <cfvo type="min"/>
        <cfvo type="max"/>
        <color theme="0"/>
        <color theme="0"/>
      </colorScale>
    </cfRule>
  </conditionalFormatting>
  <conditionalFormatting sqref="AB9">
    <cfRule type="colorScale" priority="181">
      <colorScale>
        <cfvo type="num" val="0"/>
        <cfvo type="max"/>
        <color rgb="FFFF7128"/>
        <color rgb="FFFFEF9C"/>
      </colorScale>
    </cfRule>
    <cfRule type="iconSet" priority="182">
      <iconSet iconSet="3Symbols2" showValue="0">
        <cfvo type="percent" val="0"/>
        <cfvo type="num" val="0"/>
        <cfvo type="num" val="1"/>
      </iconSet>
    </cfRule>
    <cfRule type="iconSet" priority="183">
      <iconSet iconSet="3Symbols2" showValue="0">
        <cfvo type="percent" val="0"/>
        <cfvo type="num" val="0"/>
        <cfvo type="num" val="0"/>
      </iconSet>
    </cfRule>
    <cfRule type="iconSet" priority="184">
      <iconSet iconSet="3Symbols2">
        <cfvo type="percent" val="0"/>
        <cfvo type="num" val="0"/>
        <cfvo type="num" val="1"/>
      </iconSet>
    </cfRule>
  </conditionalFormatting>
  <conditionalFormatting sqref="AB9">
    <cfRule type="colorScale" priority="180">
      <colorScale>
        <cfvo type="min"/>
        <cfvo type="max"/>
        <color theme="0"/>
        <color theme="0"/>
      </colorScale>
    </cfRule>
  </conditionalFormatting>
  <conditionalFormatting sqref="AG8">
    <cfRule type="colorScale" priority="176">
      <colorScale>
        <cfvo type="num" val="0"/>
        <cfvo type="max"/>
        <color rgb="FFFF7128"/>
        <color rgb="FFFFEF9C"/>
      </colorScale>
    </cfRule>
    <cfRule type="iconSet" priority="177">
      <iconSet iconSet="3Symbols2" showValue="0">
        <cfvo type="percent" val="0"/>
        <cfvo type="num" val="0"/>
        <cfvo type="num" val="1"/>
      </iconSet>
    </cfRule>
    <cfRule type="iconSet" priority="178">
      <iconSet iconSet="3Symbols2" showValue="0">
        <cfvo type="percent" val="0"/>
        <cfvo type="num" val="0"/>
        <cfvo type="num" val="0"/>
      </iconSet>
    </cfRule>
    <cfRule type="iconSet" priority="179">
      <iconSet iconSet="3Symbols2">
        <cfvo type="percent" val="0"/>
        <cfvo type="num" val="0"/>
        <cfvo type="num" val="1"/>
      </iconSet>
    </cfRule>
  </conditionalFormatting>
  <conditionalFormatting sqref="AG8">
    <cfRule type="colorScale" priority="175">
      <colorScale>
        <cfvo type="min"/>
        <cfvo type="max"/>
        <color theme="0"/>
        <color theme="0"/>
      </colorScale>
    </cfRule>
  </conditionalFormatting>
  <conditionalFormatting sqref="AG9">
    <cfRule type="colorScale" priority="171">
      <colorScale>
        <cfvo type="num" val="0"/>
        <cfvo type="max"/>
        <color rgb="FFFF7128"/>
        <color rgb="FFFFEF9C"/>
      </colorScale>
    </cfRule>
    <cfRule type="iconSet" priority="172">
      <iconSet iconSet="3Symbols2" showValue="0">
        <cfvo type="percent" val="0"/>
        <cfvo type="num" val="0"/>
        <cfvo type="num" val="1"/>
      </iconSet>
    </cfRule>
    <cfRule type="iconSet" priority="173">
      <iconSet iconSet="3Symbols2" showValue="0">
        <cfvo type="percent" val="0"/>
        <cfvo type="num" val="0"/>
        <cfvo type="num" val="0"/>
      </iconSet>
    </cfRule>
    <cfRule type="iconSet" priority="174">
      <iconSet iconSet="3Symbols2">
        <cfvo type="percent" val="0"/>
        <cfvo type="num" val="0"/>
        <cfvo type="num" val="1"/>
      </iconSet>
    </cfRule>
  </conditionalFormatting>
  <conditionalFormatting sqref="AG9">
    <cfRule type="colorScale" priority="170">
      <colorScale>
        <cfvo type="min"/>
        <cfvo type="max"/>
        <color theme="0"/>
        <color theme="0"/>
      </colorScale>
    </cfRule>
  </conditionalFormatting>
  <conditionalFormatting sqref="AP8">
    <cfRule type="colorScale" priority="166">
      <colorScale>
        <cfvo type="num" val="0"/>
        <cfvo type="max"/>
        <color rgb="FFFF7128"/>
        <color rgb="FFFFEF9C"/>
      </colorScale>
    </cfRule>
    <cfRule type="iconSet" priority="167">
      <iconSet iconSet="3Symbols2" showValue="0">
        <cfvo type="percent" val="0"/>
        <cfvo type="num" val="0"/>
        <cfvo type="num" val="1"/>
      </iconSet>
    </cfRule>
    <cfRule type="iconSet" priority="168">
      <iconSet iconSet="3Symbols2" showValue="0">
        <cfvo type="percent" val="0"/>
        <cfvo type="num" val="0"/>
        <cfvo type="num" val="0"/>
      </iconSet>
    </cfRule>
    <cfRule type="iconSet" priority="169">
      <iconSet iconSet="3Symbols2">
        <cfvo type="percent" val="0"/>
        <cfvo type="num" val="0"/>
        <cfvo type="num" val="1"/>
      </iconSet>
    </cfRule>
  </conditionalFormatting>
  <conditionalFormatting sqref="AP8">
    <cfRule type="colorScale" priority="165">
      <colorScale>
        <cfvo type="min"/>
        <cfvo type="max"/>
        <color theme="0"/>
        <color theme="0"/>
      </colorScale>
    </cfRule>
  </conditionalFormatting>
  <conditionalFormatting sqref="AP9">
    <cfRule type="colorScale" priority="161">
      <colorScale>
        <cfvo type="num" val="0"/>
        <cfvo type="max"/>
        <color rgb="FFFF7128"/>
        <color rgb="FFFFEF9C"/>
      </colorScale>
    </cfRule>
    <cfRule type="iconSet" priority="162">
      <iconSet iconSet="3Symbols2" showValue="0">
        <cfvo type="percent" val="0"/>
        <cfvo type="num" val="0"/>
        <cfvo type="num" val="1"/>
      </iconSet>
    </cfRule>
    <cfRule type="iconSet" priority="163">
      <iconSet iconSet="3Symbols2" showValue="0">
        <cfvo type="percent" val="0"/>
        <cfvo type="num" val="0"/>
        <cfvo type="num" val="0"/>
      </iconSet>
    </cfRule>
    <cfRule type="iconSet" priority="164">
      <iconSet iconSet="3Symbols2">
        <cfvo type="percent" val="0"/>
        <cfvo type="num" val="0"/>
        <cfvo type="num" val="1"/>
      </iconSet>
    </cfRule>
  </conditionalFormatting>
  <conditionalFormatting sqref="AP9">
    <cfRule type="colorScale" priority="160">
      <colorScale>
        <cfvo type="min"/>
        <cfvo type="max"/>
        <color theme="0"/>
        <color theme="0"/>
      </colorScale>
    </cfRule>
  </conditionalFormatting>
  <conditionalFormatting sqref="AS8">
    <cfRule type="colorScale" priority="156">
      <colorScale>
        <cfvo type="num" val="0"/>
        <cfvo type="max"/>
        <color rgb="FFFF7128"/>
        <color rgb="FFFFEF9C"/>
      </colorScale>
    </cfRule>
    <cfRule type="iconSet" priority="157">
      <iconSet iconSet="3Symbols2" showValue="0">
        <cfvo type="percent" val="0"/>
        <cfvo type="num" val="0"/>
        <cfvo type="num" val="1"/>
      </iconSet>
    </cfRule>
    <cfRule type="iconSet" priority="158">
      <iconSet iconSet="3Symbols2" showValue="0">
        <cfvo type="percent" val="0"/>
        <cfvo type="num" val="0"/>
        <cfvo type="num" val="0"/>
      </iconSet>
    </cfRule>
    <cfRule type="iconSet" priority="159">
      <iconSet iconSet="3Symbols2">
        <cfvo type="percent" val="0"/>
        <cfvo type="num" val="0"/>
        <cfvo type="num" val="1"/>
      </iconSet>
    </cfRule>
  </conditionalFormatting>
  <conditionalFormatting sqref="AS8">
    <cfRule type="colorScale" priority="155">
      <colorScale>
        <cfvo type="min"/>
        <cfvo type="max"/>
        <color theme="0"/>
        <color theme="0"/>
      </colorScale>
    </cfRule>
  </conditionalFormatting>
  <conditionalFormatting sqref="AS9">
    <cfRule type="colorScale" priority="151">
      <colorScale>
        <cfvo type="num" val="0"/>
        <cfvo type="max"/>
        <color rgb="FFFF7128"/>
        <color rgb="FFFFEF9C"/>
      </colorScale>
    </cfRule>
    <cfRule type="iconSet" priority="152">
      <iconSet iconSet="3Symbols2" showValue="0">
        <cfvo type="percent" val="0"/>
        <cfvo type="num" val="0"/>
        <cfvo type="num" val="1"/>
      </iconSet>
    </cfRule>
    <cfRule type="iconSet" priority="153">
      <iconSet iconSet="3Symbols2" showValue="0">
        <cfvo type="percent" val="0"/>
        <cfvo type="num" val="0"/>
        <cfvo type="num" val="0"/>
      </iconSet>
    </cfRule>
    <cfRule type="iconSet" priority="154">
      <iconSet iconSet="3Symbols2">
        <cfvo type="percent" val="0"/>
        <cfvo type="num" val="0"/>
        <cfvo type="num" val="1"/>
      </iconSet>
    </cfRule>
  </conditionalFormatting>
  <conditionalFormatting sqref="AS9">
    <cfRule type="colorScale" priority="150">
      <colorScale>
        <cfvo type="min"/>
        <cfvo type="max"/>
        <color theme="0"/>
        <color theme="0"/>
      </colorScale>
    </cfRule>
  </conditionalFormatting>
  <conditionalFormatting sqref="S8">
    <cfRule type="colorScale" priority="146">
      <colorScale>
        <cfvo type="num" val="0"/>
        <cfvo type="max"/>
        <color rgb="FFFF7128"/>
        <color rgb="FFFFEF9C"/>
      </colorScale>
    </cfRule>
    <cfRule type="iconSet" priority="147">
      <iconSet iconSet="3Symbols2" showValue="0">
        <cfvo type="percent" val="0"/>
        <cfvo type="num" val="0"/>
        <cfvo type="num" val="1"/>
      </iconSet>
    </cfRule>
    <cfRule type="iconSet" priority="148">
      <iconSet iconSet="3Symbols2" showValue="0">
        <cfvo type="percent" val="0"/>
        <cfvo type="num" val="0"/>
        <cfvo type="num" val="0"/>
      </iconSet>
    </cfRule>
    <cfRule type="iconSet" priority="149">
      <iconSet iconSet="3Symbols2">
        <cfvo type="percent" val="0"/>
        <cfvo type="num" val="0"/>
        <cfvo type="num" val="1"/>
      </iconSet>
    </cfRule>
  </conditionalFormatting>
  <conditionalFormatting sqref="S8">
    <cfRule type="colorScale" priority="145">
      <colorScale>
        <cfvo type="min"/>
        <cfvo type="max"/>
        <color theme="0"/>
        <color theme="0"/>
      </colorScale>
    </cfRule>
  </conditionalFormatting>
  <conditionalFormatting sqref="S9">
    <cfRule type="colorScale" priority="141">
      <colorScale>
        <cfvo type="num" val="0"/>
        <cfvo type="max"/>
        <color rgb="FFFF7128"/>
        <color rgb="FFFFEF9C"/>
      </colorScale>
    </cfRule>
    <cfRule type="iconSet" priority="142">
      <iconSet iconSet="3Symbols2" showValue="0">
        <cfvo type="percent" val="0"/>
        <cfvo type="num" val="0"/>
        <cfvo type="num" val="1"/>
      </iconSet>
    </cfRule>
    <cfRule type="iconSet" priority="143">
      <iconSet iconSet="3Symbols2" showValue="0">
        <cfvo type="percent" val="0"/>
        <cfvo type="num" val="0"/>
        <cfvo type="num" val="0"/>
      </iconSet>
    </cfRule>
    <cfRule type="iconSet" priority="144">
      <iconSet iconSet="3Symbols2">
        <cfvo type="percent" val="0"/>
        <cfvo type="num" val="0"/>
        <cfvo type="num" val="1"/>
      </iconSet>
    </cfRule>
  </conditionalFormatting>
  <conditionalFormatting sqref="S9">
    <cfRule type="colorScale" priority="140">
      <colorScale>
        <cfvo type="min"/>
        <cfvo type="max"/>
        <color theme="0"/>
        <color theme="0"/>
      </colorScale>
    </cfRule>
  </conditionalFormatting>
  <conditionalFormatting sqref="C8">
    <cfRule type="iconSet" priority="139">
      <iconSet iconSet="3Symbols2">
        <cfvo type="percent" val="0"/>
        <cfvo type="num" val="0"/>
        <cfvo type="num" val="1"/>
      </iconSet>
    </cfRule>
  </conditionalFormatting>
  <conditionalFormatting sqref="E21">
    <cfRule type="colorScale" priority="135">
      <colorScale>
        <cfvo type="num" val="0"/>
        <cfvo type="max"/>
        <color rgb="FFFF7128"/>
        <color rgb="FFFFEF9C"/>
      </colorScale>
    </cfRule>
    <cfRule type="iconSet" priority="136">
      <iconSet iconSet="3Symbols2" showValue="0">
        <cfvo type="percent" val="0"/>
        <cfvo type="num" val="0"/>
        <cfvo type="num" val="1"/>
      </iconSet>
    </cfRule>
    <cfRule type="iconSet" priority="137">
      <iconSet iconSet="3Symbols2" showValue="0">
        <cfvo type="percent" val="0"/>
        <cfvo type="num" val="0"/>
        <cfvo type="num" val="0"/>
      </iconSet>
    </cfRule>
    <cfRule type="iconSet" priority="138">
      <iconSet iconSet="3Symbols2">
        <cfvo type="percent" val="0"/>
        <cfvo type="num" val="0"/>
        <cfvo type="num" val="1"/>
      </iconSet>
    </cfRule>
  </conditionalFormatting>
  <conditionalFormatting sqref="E21">
    <cfRule type="colorScale" priority="131">
      <colorScale>
        <cfvo type="num" val="0"/>
        <cfvo type="max"/>
        <color rgb="FFFF7128"/>
        <color rgb="FFFFEF9C"/>
      </colorScale>
    </cfRule>
    <cfRule type="iconSet" priority="132">
      <iconSet iconSet="3Symbols2" showValue="0">
        <cfvo type="percent" val="0"/>
        <cfvo type="num" val="0"/>
        <cfvo type="num" val="1"/>
      </iconSet>
    </cfRule>
    <cfRule type="iconSet" priority="133">
      <iconSet iconSet="3Symbols2" showValue="0">
        <cfvo type="percent" val="0"/>
        <cfvo type="num" val="0"/>
        <cfvo type="num" val="0"/>
      </iconSet>
    </cfRule>
    <cfRule type="iconSet" priority="134">
      <iconSet iconSet="3Symbols2">
        <cfvo type="percent" val="0"/>
        <cfvo type="num" val="0"/>
        <cfvo type="num" val="1"/>
      </iconSet>
    </cfRule>
  </conditionalFormatting>
  <conditionalFormatting sqref="E21">
    <cfRule type="colorScale" priority="130">
      <colorScale>
        <cfvo type="min"/>
        <cfvo type="max"/>
        <color theme="0"/>
        <color theme="0"/>
      </colorScale>
    </cfRule>
  </conditionalFormatting>
  <conditionalFormatting sqref="E23">
    <cfRule type="colorScale" priority="126">
      <colorScale>
        <cfvo type="num" val="0"/>
        <cfvo type="max"/>
        <color rgb="FFFF7128"/>
        <color rgb="FFFFEF9C"/>
      </colorScale>
    </cfRule>
    <cfRule type="iconSet" priority="127">
      <iconSet iconSet="3Symbols2" showValue="0">
        <cfvo type="percent" val="0"/>
        <cfvo type="num" val="0"/>
        <cfvo type="num" val="1"/>
      </iconSet>
    </cfRule>
    <cfRule type="iconSet" priority="128">
      <iconSet iconSet="3Symbols2" showValue="0">
        <cfvo type="percent" val="0"/>
        <cfvo type="num" val="0"/>
        <cfvo type="num" val="0"/>
      </iconSet>
    </cfRule>
    <cfRule type="iconSet" priority="129">
      <iconSet iconSet="3Symbols2">
        <cfvo type="percent" val="0"/>
        <cfvo type="num" val="0"/>
        <cfvo type="num" val="1"/>
      </iconSet>
    </cfRule>
  </conditionalFormatting>
  <conditionalFormatting sqref="E23">
    <cfRule type="colorScale" priority="122">
      <colorScale>
        <cfvo type="num" val="0"/>
        <cfvo type="max"/>
        <color rgb="FFFF7128"/>
        <color rgb="FFFFEF9C"/>
      </colorScale>
    </cfRule>
    <cfRule type="iconSet" priority="123">
      <iconSet iconSet="3Symbols2" showValue="0">
        <cfvo type="percent" val="0"/>
        <cfvo type="num" val="0"/>
        <cfvo type="num" val="1"/>
      </iconSet>
    </cfRule>
    <cfRule type="iconSet" priority="124">
      <iconSet iconSet="3Symbols2" showValue="0">
        <cfvo type="percent" val="0"/>
        <cfvo type="num" val="0"/>
        <cfvo type="num" val="0"/>
      </iconSet>
    </cfRule>
    <cfRule type="iconSet" priority="125">
      <iconSet iconSet="3Symbols2">
        <cfvo type="percent" val="0"/>
        <cfvo type="num" val="0"/>
        <cfvo type="num" val="1"/>
      </iconSet>
    </cfRule>
  </conditionalFormatting>
  <conditionalFormatting sqref="E23">
    <cfRule type="colorScale" priority="121">
      <colorScale>
        <cfvo type="min"/>
        <cfvo type="max"/>
        <color theme="0"/>
        <color theme="0"/>
      </colorScale>
    </cfRule>
  </conditionalFormatting>
  <conditionalFormatting sqref="E27">
    <cfRule type="colorScale" priority="117">
      <colorScale>
        <cfvo type="num" val="0"/>
        <cfvo type="max"/>
        <color rgb="FFFF7128"/>
        <color rgb="FFFFEF9C"/>
      </colorScale>
    </cfRule>
    <cfRule type="iconSet" priority="118">
      <iconSet iconSet="3Symbols2" showValue="0">
        <cfvo type="percent" val="0"/>
        <cfvo type="num" val="0"/>
        <cfvo type="num" val="1"/>
      </iconSet>
    </cfRule>
    <cfRule type="iconSet" priority="119">
      <iconSet iconSet="3Symbols2" showValue="0">
        <cfvo type="percent" val="0"/>
        <cfvo type="num" val="0"/>
        <cfvo type="num" val="0"/>
      </iconSet>
    </cfRule>
    <cfRule type="iconSet" priority="120">
      <iconSet iconSet="3Symbols2">
        <cfvo type="percent" val="0"/>
        <cfvo type="num" val="0"/>
        <cfvo type="num" val="1"/>
      </iconSet>
    </cfRule>
  </conditionalFormatting>
  <conditionalFormatting sqref="E27">
    <cfRule type="colorScale" priority="113">
      <colorScale>
        <cfvo type="num" val="0"/>
        <cfvo type="max"/>
        <color rgb="FFFF7128"/>
        <color rgb="FFFFEF9C"/>
      </colorScale>
    </cfRule>
    <cfRule type="iconSet" priority="114">
      <iconSet iconSet="3Symbols2" showValue="0">
        <cfvo type="percent" val="0"/>
        <cfvo type="num" val="0"/>
        <cfvo type="num" val="1"/>
      </iconSet>
    </cfRule>
    <cfRule type="iconSet" priority="115">
      <iconSet iconSet="3Symbols2" showValue="0">
        <cfvo type="percent" val="0"/>
        <cfvo type="num" val="0"/>
        <cfvo type="num" val="0"/>
      </iconSet>
    </cfRule>
    <cfRule type="iconSet" priority="116">
      <iconSet iconSet="3Symbols2">
        <cfvo type="percent" val="0"/>
        <cfvo type="num" val="0"/>
        <cfvo type="num" val="1"/>
      </iconSet>
    </cfRule>
  </conditionalFormatting>
  <conditionalFormatting sqref="E27">
    <cfRule type="colorScale" priority="112">
      <colorScale>
        <cfvo type="min"/>
        <cfvo type="max"/>
        <color theme="0"/>
        <color theme="0"/>
      </colorScale>
    </cfRule>
  </conditionalFormatting>
  <conditionalFormatting sqref="I23">
    <cfRule type="colorScale" priority="108">
      <colorScale>
        <cfvo type="num" val="0"/>
        <cfvo type="max"/>
        <color rgb="FFFF7128"/>
        <color rgb="FFFFEF9C"/>
      </colorScale>
    </cfRule>
    <cfRule type="iconSet" priority="109">
      <iconSet iconSet="3Symbols2" showValue="0">
        <cfvo type="percent" val="0"/>
        <cfvo type="num" val="0"/>
        <cfvo type="num" val="1"/>
      </iconSet>
    </cfRule>
    <cfRule type="iconSet" priority="110">
      <iconSet iconSet="3Symbols2" showValue="0">
        <cfvo type="percent" val="0"/>
        <cfvo type="num" val="0"/>
        <cfvo type="num" val="0"/>
      </iconSet>
    </cfRule>
    <cfRule type="iconSet" priority="111">
      <iconSet iconSet="3Symbols2">
        <cfvo type="percent" val="0"/>
        <cfvo type="num" val="0"/>
        <cfvo type="num" val="1"/>
      </iconSet>
    </cfRule>
  </conditionalFormatting>
  <conditionalFormatting sqref="J24:J31">
    <cfRule type="colorScale" priority="104">
      <colorScale>
        <cfvo type="num" val="0"/>
        <cfvo type="max"/>
        <color rgb="FFFF7128"/>
        <color rgb="FFFFEF9C"/>
      </colorScale>
    </cfRule>
    <cfRule type="iconSet" priority="105">
      <iconSet iconSet="3Symbols2" showValue="0">
        <cfvo type="percent" val="0"/>
        <cfvo type="num" val="0"/>
        <cfvo type="num" val="1"/>
      </iconSet>
    </cfRule>
    <cfRule type="iconSet" priority="106">
      <iconSet iconSet="3Symbols2" showValue="0">
        <cfvo type="percent" val="0"/>
        <cfvo type="num" val="0"/>
        <cfvo type="num" val="0"/>
      </iconSet>
    </cfRule>
    <cfRule type="iconSet" priority="107">
      <iconSet iconSet="3Symbols2">
        <cfvo type="percent" val="0"/>
        <cfvo type="num" val="0"/>
        <cfvo type="num" val="1"/>
      </iconSet>
    </cfRule>
  </conditionalFormatting>
  <conditionalFormatting sqref="J24:J31">
    <cfRule type="colorScale" priority="103">
      <colorScale>
        <cfvo type="min"/>
        <cfvo type="max"/>
        <color theme="0"/>
        <color theme="0"/>
      </colorScale>
    </cfRule>
  </conditionalFormatting>
  <conditionalFormatting sqref="J24:J31">
    <cfRule type="colorScale" priority="99">
      <colorScale>
        <cfvo type="num" val="0"/>
        <cfvo type="max"/>
        <color rgb="FFFF7128"/>
        <color rgb="FFFFEF9C"/>
      </colorScale>
    </cfRule>
    <cfRule type="iconSet" priority="100">
      <iconSet iconSet="3Symbols2" showValue="0">
        <cfvo type="percent" val="0"/>
        <cfvo type="num" val="0"/>
        <cfvo type="num" val="1"/>
      </iconSet>
    </cfRule>
    <cfRule type="iconSet" priority="101">
      <iconSet iconSet="3Symbols2" showValue="0">
        <cfvo type="percent" val="0"/>
        <cfvo type="num" val="0"/>
        <cfvo type="num" val="0"/>
      </iconSet>
    </cfRule>
    <cfRule type="iconSet" priority="102">
      <iconSet iconSet="3Symbols2">
        <cfvo type="percent" val="0"/>
        <cfvo type="num" val="0"/>
        <cfvo type="num" val="1"/>
      </iconSet>
    </cfRule>
  </conditionalFormatting>
  <conditionalFormatting sqref="I32">
    <cfRule type="colorScale" priority="95">
      <colorScale>
        <cfvo type="num" val="0"/>
        <cfvo type="max"/>
        <color rgb="FFFF7128"/>
        <color rgb="FFFFEF9C"/>
      </colorScale>
    </cfRule>
    <cfRule type="iconSet" priority="96">
      <iconSet iconSet="3Symbols2" showValue="0">
        <cfvo type="percent" val="0"/>
        <cfvo type="num" val="0"/>
        <cfvo type="num" val="1"/>
      </iconSet>
    </cfRule>
    <cfRule type="iconSet" priority="97">
      <iconSet iconSet="3Symbols2" showValue="0">
        <cfvo type="percent" val="0"/>
        <cfvo type="num" val="0"/>
        <cfvo type="num" val="0"/>
      </iconSet>
    </cfRule>
    <cfRule type="iconSet" priority="98">
      <iconSet iconSet="3Symbols2">
        <cfvo type="percent" val="0"/>
        <cfvo type="num" val="0"/>
        <cfvo type="num" val="1"/>
      </iconSet>
    </cfRule>
  </conditionalFormatting>
  <conditionalFormatting sqref="J33:J38">
    <cfRule type="colorScale" priority="91">
      <colorScale>
        <cfvo type="num" val="0"/>
        <cfvo type="max"/>
        <color rgb="FFFF7128"/>
        <color rgb="FFFFEF9C"/>
      </colorScale>
    </cfRule>
    <cfRule type="iconSet" priority="92">
      <iconSet iconSet="3Symbols2" showValue="0">
        <cfvo type="percent" val="0"/>
        <cfvo type="num" val="0"/>
        <cfvo type="num" val="1"/>
      </iconSet>
    </cfRule>
    <cfRule type="iconSet" priority="93">
      <iconSet iconSet="3Symbols2" showValue="0">
        <cfvo type="percent" val="0"/>
        <cfvo type="num" val="0"/>
        <cfvo type="num" val="0"/>
      </iconSet>
    </cfRule>
    <cfRule type="iconSet" priority="94">
      <iconSet iconSet="3Symbols2">
        <cfvo type="percent" val="0"/>
        <cfvo type="num" val="0"/>
        <cfvo type="num" val="1"/>
      </iconSet>
    </cfRule>
  </conditionalFormatting>
  <conditionalFormatting sqref="J33:J38">
    <cfRule type="colorScale" priority="90">
      <colorScale>
        <cfvo type="min"/>
        <cfvo type="max"/>
        <color theme="0"/>
        <color theme="0"/>
      </colorScale>
    </cfRule>
  </conditionalFormatting>
  <conditionalFormatting sqref="J33:J38">
    <cfRule type="colorScale" priority="86">
      <colorScale>
        <cfvo type="num" val="0"/>
        <cfvo type="max"/>
        <color rgb="FFFF7128"/>
        <color rgb="FFFFEF9C"/>
      </colorScale>
    </cfRule>
    <cfRule type="iconSet" priority="87">
      <iconSet iconSet="3Symbols2" showValue="0">
        <cfvo type="percent" val="0"/>
        <cfvo type="num" val="0"/>
        <cfvo type="num" val="1"/>
      </iconSet>
    </cfRule>
    <cfRule type="iconSet" priority="88">
      <iconSet iconSet="3Symbols2" showValue="0">
        <cfvo type="percent" val="0"/>
        <cfvo type="num" val="0"/>
        <cfvo type="num" val="0"/>
      </iconSet>
    </cfRule>
    <cfRule type="iconSet" priority="89">
      <iconSet iconSet="3Symbols2">
        <cfvo type="percent" val="0"/>
        <cfvo type="num" val="0"/>
        <cfvo type="num" val="1"/>
      </iconSet>
    </cfRule>
  </conditionalFormatting>
  <conditionalFormatting sqref="R8:R38">
    <cfRule type="colorScale" priority="82">
      <colorScale>
        <cfvo type="num" val="0"/>
        <cfvo type="max"/>
        <color rgb="FFFF7128"/>
        <color rgb="FFFFEF9C"/>
      </colorScale>
    </cfRule>
    <cfRule type="iconSet" priority="83">
      <iconSet iconSet="3Symbols2" showValue="0">
        <cfvo type="percent" val="0"/>
        <cfvo type="num" val="0"/>
        <cfvo type="num" val="1"/>
      </iconSet>
    </cfRule>
    <cfRule type="iconSet" priority="84">
      <iconSet iconSet="3Symbols2" showValue="0">
        <cfvo type="percent" val="0"/>
        <cfvo type="num" val="0"/>
        <cfvo type="num" val="0"/>
      </iconSet>
    </cfRule>
    <cfRule type="iconSet" priority="85">
      <iconSet iconSet="3Symbols2">
        <cfvo type="percent" val="0"/>
        <cfvo type="num" val="0"/>
        <cfvo type="num" val="1"/>
      </iconSet>
    </cfRule>
  </conditionalFormatting>
  <conditionalFormatting sqref="AC8">
    <cfRule type="colorScale" priority="78">
      <colorScale>
        <cfvo type="num" val="0"/>
        <cfvo type="max"/>
        <color rgb="FFFF7128"/>
        <color rgb="FFFFEF9C"/>
      </colorScale>
    </cfRule>
    <cfRule type="iconSet" priority="79">
      <iconSet iconSet="3Symbols2" showValue="0">
        <cfvo type="percent" val="0"/>
        <cfvo type="num" val="0"/>
        <cfvo type="num" val="1"/>
      </iconSet>
    </cfRule>
    <cfRule type="iconSet" priority="80">
      <iconSet iconSet="3Symbols2" showValue="0">
        <cfvo type="percent" val="0"/>
        <cfvo type="num" val="0"/>
        <cfvo type="num" val="0"/>
      </iconSet>
    </cfRule>
    <cfRule type="iconSet" priority="81">
      <iconSet iconSet="3Symbols2">
        <cfvo type="percent" val="0"/>
        <cfvo type="num" val="0"/>
        <cfvo type="num" val="1"/>
      </iconSet>
    </cfRule>
  </conditionalFormatting>
  <conditionalFormatting sqref="AC9">
    <cfRule type="colorScale" priority="74">
      <colorScale>
        <cfvo type="num" val="0"/>
        <cfvo type="max"/>
        <color rgb="FFFF7128"/>
        <color rgb="FFFFEF9C"/>
      </colorScale>
    </cfRule>
    <cfRule type="iconSet" priority="75">
      <iconSet iconSet="3Symbols2" showValue="0">
        <cfvo type="percent" val="0"/>
        <cfvo type="num" val="0"/>
        <cfvo type="num" val="1"/>
      </iconSet>
    </cfRule>
    <cfRule type="iconSet" priority="76">
      <iconSet iconSet="3Symbols2" showValue="0">
        <cfvo type="percent" val="0"/>
        <cfvo type="num" val="0"/>
        <cfvo type="num" val="0"/>
      </iconSet>
    </cfRule>
    <cfRule type="iconSet" priority="77">
      <iconSet iconSet="3Symbols2">
        <cfvo type="percent" val="0"/>
        <cfvo type="num" val="0"/>
        <cfvo type="num" val="1"/>
      </iconSet>
    </cfRule>
  </conditionalFormatting>
  <conditionalFormatting sqref="AD10:AD12">
    <cfRule type="colorScale" priority="70">
      <colorScale>
        <cfvo type="num" val="0"/>
        <cfvo type="max"/>
        <color rgb="FFFF7128"/>
        <color rgb="FFFFEF9C"/>
      </colorScale>
    </cfRule>
    <cfRule type="iconSet" priority="71">
      <iconSet iconSet="3Symbols2" showValue="0">
        <cfvo type="percent" val="0"/>
        <cfvo type="num" val="0"/>
        <cfvo type="num" val="1"/>
      </iconSet>
    </cfRule>
    <cfRule type="iconSet" priority="72">
      <iconSet iconSet="3Symbols2" showValue="0">
        <cfvo type="percent" val="0"/>
        <cfvo type="num" val="0"/>
        <cfvo type="num" val="0"/>
      </iconSet>
    </cfRule>
    <cfRule type="iconSet" priority="73">
      <iconSet iconSet="3Symbols2">
        <cfvo type="percent" val="0"/>
        <cfvo type="num" val="0"/>
        <cfvo type="num" val="1"/>
      </iconSet>
    </cfRule>
  </conditionalFormatting>
  <conditionalFormatting sqref="AC13:AC14">
    <cfRule type="colorScale" priority="66">
      <colorScale>
        <cfvo type="num" val="0"/>
        <cfvo type="max"/>
        <color rgb="FFFF7128"/>
        <color rgb="FFFFEF9C"/>
      </colorScale>
    </cfRule>
    <cfRule type="iconSet" priority="67">
      <iconSet iconSet="3Symbols2" showValue="0">
        <cfvo type="percent" val="0"/>
        <cfvo type="num" val="0"/>
        <cfvo type="num" val="1"/>
      </iconSet>
    </cfRule>
    <cfRule type="iconSet" priority="68">
      <iconSet iconSet="3Symbols2" showValue="0">
        <cfvo type="percent" val="0"/>
        <cfvo type="num" val="0"/>
        <cfvo type="num" val="0"/>
      </iconSet>
    </cfRule>
    <cfRule type="iconSet" priority="69">
      <iconSet iconSet="3Symbols2">
        <cfvo type="percent" val="0"/>
        <cfvo type="num" val="0"/>
        <cfvo type="num" val="1"/>
      </iconSet>
    </cfRule>
  </conditionalFormatting>
  <conditionalFormatting sqref="AD15:AD17">
    <cfRule type="colorScale" priority="62">
      <colorScale>
        <cfvo type="num" val="0"/>
        <cfvo type="max"/>
        <color rgb="FFFF7128"/>
        <color rgb="FFFFEF9C"/>
      </colorScale>
    </cfRule>
    <cfRule type="iconSet" priority="63">
      <iconSet iconSet="3Symbols2" showValue="0">
        <cfvo type="percent" val="0"/>
        <cfvo type="num" val="0"/>
        <cfvo type="num" val="1"/>
      </iconSet>
    </cfRule>
    <cfRule type="iconSet" priority="64">
      <iconSet iconSet="3Symbols2" showValue="0">
        <cfvo type="percent" val="0"/>
        <cfvo type="num" val="0"/>
        <cfvo type="num" val="0"/>
      </iconSet>
    </cfRule>
    <cfRule type="iconSet" priority="65">
      <iconSet iconSet="3Symbols2">
        <cfvo type="percent" val="0"/>
        <cfvo type="num" val="0"/>
        <cfvo type="num" val="1"/>
      </iconSet>
    </cfRule>
  </conditionalFormatting>
  <conditionalFormatting sqref="AC18:AC19">
    <cfRule type="colorScale" priority="58">
      <colorScale>
        <cfvo type="num" val="0"/>
        <cfvo type="max"/>
        <color rgb="FFFF7128"/>
        <color rgb="FFFFEF9C"/>
      </colorScale>
    </cfRule>
    <cfRule type="iconSet" priority="59">
      <iconSet iconSet="3Symbols2" showValue="0">
        <cfvo type="percent" val="0"/>
        <cfvo type="num" val="0"/>
        <cfvo type="num" val="1"/>
      </iconSet>
    </cfRule>
    <cfRule type="iconSet" priority="60">
      <iconSet iconSet="3Symbols2" showValue="0">
        <cfvo type="percent" val="0"/>
        <cfvo type="num" val="0"/>
        <cfvo type="num" val="0"/>
      </iconSet>
    </cfRule>
    <cfRule type="iconSet" priority="61">
      <iconSet iconSet="3Symbols2">
        <cfvo type="percent" val="0"/>
        <cfvo type="num" val="0"/>
        <cfvo type="num" val="1"/>
      </iconSet>
    </cfRule>
  </conditionalFormatting>
  <conditionalFormatting sqref="AC21:AC22">
    <cfRule type="colorScale" priority="54">
      <colorScale>
        <cfvo type="num" val="0"/>
        <cfvo type="max"/>
        <color rgb="FFFF7128"/>
        <color rgb="FFFFEF9C"/>
      </colorScale>
    </cfRule>
    <cfRule type="iconSet" priority="55">
      <iconSet iconSet="3Symbols2" showValue="0">
        <cfvo type="percent" val="0"/>
        <cfvo type="num" val="0"/>
        <cfvo type="num" val="1"/>
      </iconSet>
    </cfRule>
    <cfRule type="iconSet" priority="56">
      <iconSet iconSet="3Symbols2" showValue="0">
        <cfvo type="percent" val="0"/>
        <cfvo type="num" val="0"/>
        <cfvo type="num" val="0"/>
      </iconSet>
    </cfRule>
    <cfRule type="iconSet" priority="57">
      <iconSet iconSet="3Symbols2">
        <cfvo type="percent" val="0"/>
        <cfvo type="num" val="0"/>
        <cfvo type="num" val="1"/>
      </iconSet>
    </cfRule>
  </conditionalFormatting>
  <conditionalFormatting sqref="AC25">
    <cfRule type="colorScale" priority="50">
      <colorScale>
        <cfvo type="num" val="0"/>
        <cfvo type="max"/>
        <color rgb="FFFF7128"/>
        <color rgb="FFFFEF9C"/>
      </colorScale>
    </cfRule>
    <cfRule type="iconSet" priority="51">
      <iconSet iconSet="3Symbols2" showValue="0">
        <cfvo type="percent" val="0"/>
        <cfvo type="num" val="0"/>
        <cfvo type="num" val="1"/>
      </iconSet>
    </cfRule>
    <cfRule type="iconSet" priority="52">
      <iconSet iconSet="3Symbols2" showValue="0">
        <cfvo type="percent" val="0"/>
        <cfvo type="num" val="0"/>
        <cfvo type="num" val="0"/>
      </iconSet>
    </cfRule>
    <cfRule type="iconSet" priority="53">
      <iconSet iconSet="3Symbols2">
        <cfvo type="percent" val="0"/>
        <cfvo type="num" val="0"/>
        <cfvo type="num" val="1"/>
      </iconSet>
    </cfRule>
  </conditionalFormatting>
  <conditionalFormatting sqref="AC27">
    <cfRule type="colorScale" priority="46">
      <colorScale>
        <cfvo type="num" val="0"/>
        <cfvo type="max"/>
        <color rgb="FFFF7128"/>
        <color rgb="FFFFEF9C"/>
      </colorScale>
    </cfRule>
    <cfRule type="iconSet" priority="47">
      <iconSet iconSet="3Symbols2" showValue="0">
        <cfvo type="percent" val="0"/>
        <cfvo type="num" val="0"/>
        <cfvo type="num" val="1"/>
      </iconSet>
    </cfRule>
    <cfRule type="iconSet" priority="48">
      <iconSet iconSet="3Symbols2" showValue="0">
        <cfvo type="percent" val="0"/>
        <cfvo type="num" val="0"/>
        <cfvo type="num" val="0"/>
      </iconSet>
    </cfRule>
    <cfRule type="iconSet" priority="49">
      <iconSet iconSet="3Symbols2">
        <cfvo type="percent" val="0"/>
        <cfvo type="num" val="0"/>
        <cfvo type="num" val="1"/>
      </iconSet>
    </cfRule>
  </conditionalFormatting>
  <conditionalFormatting sqref="AC28">
    <cfRule type="colorScale" priority="42">
      <colorScale>
        <cfvo type="num" val="0"/>
        <cfvo type="max"/>
        <color rgb="FFFF7128"/>
        <color rgb="FFFFEF9C"/>
      </colorScale>
    </cfRule>
    <cfRule type="iconSet" priority="43">
      <iconSet iconSet="3Symbols2" showValue="0">
        <cfvo type="percent" val="0"/>
        <cfvo type="num" val="0"/>
        <cfvo type="num" val="1"/>
      </iconSet>
    </cfRule>
    <cfRule type="iconSet" priority="44">
      <iconSet iconSet="3Symbols2" showValue="0">
        <cfvo type="percent" val="0"/>
        <cfvo type="num" val="0"/>
        <cfvo type="num" val="0"/>
      </iconSet>
    </cfRule>
    <cfRule type="iconSet" priority="45">
      <iconSet iconSet="3Symbols2">
        <cfvo type="percent" val="0"/>
        <cfvo type="num" val="0"/>
        <cfvo type="num" val="1"/>
      </iconSet>
    </cfRule>
  </conditionalFormatting>
  <conditionalFormatting sqref="AC31">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AC35:AC37">
    <cfRule type="colorScale" priority="34">
      <colorScale>
        <cfvo type="num" val="0"/>
        <cfvo type="max"/>
        <color rgb="FFFF7128"/>
        <color rgb="FFFFEF9C"/>
      </colorScale>
    </cfRule>
    <cfRule type="iconSet" priority="35">
      <iconSet iconSet="3Symbols2" showValue="0">
        <cfvo type="percent" val="0"/>
        <cfvo type="num" val="0"/>
        <cfvo type="num" val="1"/>
      </iconSet>
    </cfRule>
    <cfRule type="iconSet" priority="36">
      <iconSet iconSet="3Symbols2" showValue="0">
        <cfvo type="percent" val="0"/>
        <cfvo type="num" val="0"/>
        <cfvo type="num" val="0"/>
      </iconSet>
    </cfRule>
    <cfRule type="iconSet" priority="37">
      <iconSet iconSet="3Symbols2">
        <cfvo type="percent" val="0"/>
        <cfvo type="num" val="0"/>
        <cfvo type="num" val="1"/>
      </iconSet>
    </cfRule>
  </conditionalFormatting>
  <conditionalFormatting sqref="AD20">
    <cfRule type="colorScale" priority="30">
      <colorScale>
        <cfvo type="num" val="0"/>
        <cfvo type="max"/>
        <color rgb="FFFF7128"/>
        <color rgb="FFFFEF9C"/>
      </colorScale>
    </cfRule>
    <cfRule type="iconSet" priority="31">
      <iconSet iconSet="3Symbols2" showValue="0">
        <cfvo type="percent" val="0"/>
        <cfvo type="num" val="0"/>
        <cfvo type="num" val="1"/>
      </iconSet>
    </cfRule>
    <cfRule type="iconSet" priority="32">
      <iconSet iconSet="3Symbols2" showValue="0">
        <cfvo type="percent" val="0"/>
        <cfvo type="num" val="0"/>
        <cfvo type="num" val="0"/>
      </iconSet>
    </cfRule>
    <cfRule type="iconSet" priority="33">
      <iconSet iconSet="3Symbols2">
        <cfvo type="percent" val="0"/>
        <cfvo type="num" val="0"/>
        <cfvo type="num" val="1"/>
      </iconSet>
    </cfRule>
  </conditionalFormatting>
  <conditionalFormatting sqref="AD24">
    <cfRule type="colorScale" priority="26">
      <colorScale>
        <cfvo type="num" val="0"/>
        <cfvo type="max"/>
        <color rgb="FFFF7128"/>
        <color rgb="FFFFEF9C"/>
      </colorScale>
    </cfRule>
    <cfRule type="iconSet" priority="27">
      <iconSet iconSet="3Symbols2" showValue="0">
        <cfvo type="percent" val="0"/>
        <cfvo type="num" val="0"/>
        <cfvo type="num" val="1"/>
      </iconSet>
    </cfRule>
    <cfRule type="iconSet" priority="28">
      <iconSet iconSet="3Symbols2" showValue="0">
        <cfvo type="percent" val="0"/>
        <cfvo type="num" val="0"/>
        <cfvo type="num" val="0"/>
      </iconSet>
    </cfRule>
    <cfRule type="iconSet" priority="29">
      <iconSet iconSet="3Symbols2">
        <cfvo type="percent" val="0"/>
        <cfvo type="num" val="0"/>
        <cfvo type="num" val="1"/>
      </iconSet>
    </cfRule>
  </conditionalFormatting>
  <conditionalFormatting sqref="AD26">
    <cfRule type="colorScale" priority="22">
      <colorScale>
        <cfvo type="num" val="0"/>
        <cfvo type="max"/>
        <color rgb="FFFF7128"/>
        <color rgb="FFFFEF9C"/>
      </colorScale>
    </cfRule>
    <cfRule type="iconSet" priority="23">
      <iconSet iconSet="3Symbols2" showValue="0">
        <cfvo type="percent" val="0"/>
        <cfvo type="num" val="0"/>
        <cfvo type="num" val="1"/>
      </iconSet>
    </cfRule>
    <cfRule type="iconSet" priority="24">
      <iconSet iconSet="3Symbols2" showValue="0">
        <cfvo type="percent" val="0"/>
        <cfvo type="num" val="0"/>
        <cfvo type="num" val="0"/>
      </iconSet>
    </cfRule>
    <cfRule type="iconSet" priority="25">
      <iconSet iconSet="3Symbols2">
        <cfvo type="percent" val="0"/>
        <cfvo type="num" val="0"/>
        <cfvo type="num" val="1"/>
      </iconSet>
    </cfRule>
  </conditionalFormatting>
  <conditionalFormatting sqref="AD29:AD30">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AD32:AD34">
    <cfRule type="colorScale" priority="14">
      <colorScale>
        <cfvo type="num" val="0"/>
        <cfvo type="max"/>
        <color rgb="FFFF7128"/>
        <color rgb="FFFFEF9C"/>
      </colorScale>
    </cfRule>
    <cfRule type="iconSet" priority="15">
      <iconSet iconSet="3Symbols2" showValue="0">
        <cfvo type="percent" val="0"/>
        <cfvo type="num" val="0"/>
        <cfvo type="num" val="1"/>
      </iconSet>
    </cfRule>
    <cfRule type="iconSet" priority="16">
      <iconSet iconSet="3Symbols2" showValue="0">
        <cfvo type="percent" val="0"/>
        <cfvo type="num" val="0"/>
        <cfvo type="num" val="0"/>
      </iconSet>
    </cfRule>
    <cfRule type="iconSet" priority="17">
      <iconSet iconSet="3Symbols2">
        <cfvo type="percent" val="0"/>
        <cfvo type="num" val="0"/>
        <cfvo type="num" val="1"/>
      </iconSet>
    </cfRule>
  </conditionalFormatting>
  <conditionalFormatting sqref="F8:G8 C8 C13:D15 F14:I14 I12:I13 N12:N13 K14:N15 F15:G15 I15">
    <cfRule type="colorScale" priority="300">
      <colorScale>
        <cfvo type="num" val="0"/>
        <cfvo type="max"/>
        <color rgb="FFFF7128"/>
        <color rgb="FFFFEF9C"/>
      </colorScale>
    </cfRule>
    <cfRule type="iconSet" priority="301">
      <iconSet iconSet="3Symbols2" showValue="0">
        <cfvo type="percent" val="0"/>
        <cfvo type="num" val="0"/>
        <cfvo type="num" val="1"/>
      </iconSet>
    </cfRule>
    <cfRule type="iconSet" priority="302">
      <iconSet iconSet="3Symbols2" showValue="0">
        <cfvo type="percent" val="0"/>
        <cfvo type="num" val="0"/>
        <cfvo type="num" val="0"/>
      </iconSet>
    </cfRule>
    <cfRule type="iconSet" priority="303">
      <iconSet iconSet="3Symbols2">
        <cfvo type="percent" val="0"/>
        <cfvo type="num" val="0"/>
        <cfvo type="num" val="1"/>
      </iconSet>
    </cfRule>
  </conditionalFormatting>
  <conditionalFormatting sqref="F8:G8 C8 C13:D15 F14:I14 I12:I13 N12:N13 K14:N15 F15:G15 I15">
    <cfRule type="colorScale" priority="304">
      <colorScale>
        <cfvo type="min"/>
        <cfvo type="max"/>
        <color theme="0"/>
        <color theme="0"/>
      </colorScale>
    </cfRule>
  </conditionalFormatting>
  <conditionalFormatting sqref="C42:N46 F16:G18 I16:I18 C16:D41 O41:AX46 K16:N41 F19:I41">
    <cfRule type="colorScale" priority="305">
      <colorScale>
        <cfvo type="num" val="0"/>
        <cfvo type="max"/>
        <color rgb="FFFF7128"/>
        <color rgb="FFFFEF9C"/>
      </colorScale>
    </cfRule>
    <cfRule type="iconSet" priority="306">
      <iconSet iconSet="3Symbols2" showValue="0">
        <cfvo type="percent" val="0"/>
        <cfvo type="num" val="0"/>
        <cfvo type="num" val="1"/>
      </iconSet>
    </cfRule>
    <cfRule type="iconSet" priority="307">
      <iconSet iconSet="3Symbols2" showValue="0">
        <cfvo type="percent" val="0"/>
        <cfvo type="num" val="0"/>
        <cfvo type="num" val="0"/>
      </iconSet>
    </cfRule>
    <cfRule type="iconSet" priority="308">
      <iconSet iconSet="3Symbols2">
        <cfvo type="percent" val="0"/>
        <cfvo type="num" val="0"/>
        <cfvo type="num" val="1"/>
      </iconSet>
    </cfRule>
  </conditionalFormatting>
  <conditionalFormatting sqref="AQ8:AR9 AH8:AO9 O8:R8 O9:P9 O10:Q11 C9:D41 I12:I13 F9:H13 J10:M11 M9 I8:L9 F14:I14 F15:G18 I15:I18 AT8:AX9 T8:AA9 J12:J22 F19:I41 AC8:AF9 R9:R41 K12:Q41 S10:AX41">
    <cfRule type="colorScale" priority="309">
      <colorScale>
        <cfvo type="num" val="0"/>
        <cfvo type="max"/>
        <color rgb="FFFF7128"/>
        <color rgb="FFFFEF9C"/>
      </colorScale>
    </cfRule>
    <cfRule type="iconSet" priority="310">
      <iconSet iconSet="3Symbols2" showValue="0">
        <cfvo type="percent" val="0"/>
        <cfvo type="num" val="0"/>
        <cfvo type="num" val="1"/>
      </iconSet>
    </cfRule>
    <cfRule type="iconSet" priority="311">
      <iconSet iconSet="3Symbols2" showValue="0">
        <cfvo type="percent" val="0"/>
        <cfvo type="num" val="0"/>
        <cfvo type="num" val="0"/>
      </iconSet>
    </cfRule>
    <cfRule type="iconSet" priority="312">
      <iconSet iconSet="3Symbols2">
        <cfvo type="percent" val="0"/>
        <cfvo type="num" val="0"/>
        <cfvo type="num" val="1"/>
      </iconSet>
    </cfRule>
  </conditionalFormatting>
  <conditionalFormatting sqref="AQ8:AR9 AH8:AO9 O8:R8 O9:P9 O10:Q11 C9:D41 I12:I13 F9:H13 J10:M11 M9 I8:L9 F14:I14 F15:G18 I15:I18 AT8:AX9 T8:AA9 J12:J22 F19:I41 AC8:AF9 R9:R41 K12:Q41 S10:AX41">
    <cfRule type="colorScale" priority="313">
      <colorScale>
        <cfvo type="min"/>
        <cfvo type="max"/>
        <color theme="0"/>
        <color theme="0"/>
      </colorScale>
    </cfRule>
  </conditionalFormatting>
  <conditionalFormatting sqref="C9:AX47 C8:D8 F8:AX8">
    <cfRule type="colorScale" priority="314">
      <colorScale>
        <cfvo type="min"/>
        <cfvo type="percentile" val="50"/>
        <cfvo type="max"/>
        <color rgb="FFF8696B"/>
        <color rgb="FFFFEB84"/>
        <color rgb="FF63BE7B"/>
      </colorScale>
    </cfRule>
  </conditionalFormatting>
  <conditionalFormatting sqref="E8">
    <cfRule type="colorScale" priority="4">
      <colorScale>
        <cfvo type="num" val="0"/>
        <cfvo type="max"/>
        <color rgb="FFFF7128"/>
        <color rgb="FFFFEF9C"/>
      </colorScale>
    </cfRule>
    <cfRule type="iconSet" priority="5">
      <iconSet iconSet="3Symbols2" showValue="0">
        <cfvo type="percent" val="0"/>
        <cfvo type="num" val="0"/>
        <cfvo type="num" val="1"/>
      </iconSet>
    </cfRule>
    <cfRule type="iconSet" priority="6">
      <iconSet iconSet="3Symbols2" showValue="0">
        <cfvo type="percent" val="0"/>
        <cfvo type="num" val="0"/>
        <cfvo type="num" val="0"/>
      </iconSet>
    </cfRule>
    <cfRule type="iconSet" priority="7">
      <iconSet iconSet="3Symbols2">
        <cfvo type="percent" val="0"/>
        <cfvo type="num" val="0"/>
        <cfvo type="num" val="1"/>
      </iconSet>
    </cfRule>
  </conditionalFormatting>
  <conditionalFormatting sqref="E8">
    <cfRule type="colorScale" priority="8">
      <colorScale>
        <cfvo type="min"/>
        <cfvo type="max"/>
        <color theme="0"/>
        <color theme="0"/>
      </colorScale>
    </cfRule>
  </conditionalFormatting>
  <conditionalFormatting sqref="E8">
    <cfRule type="colorScale" priority="9">
      <colorScale>
        <cfvo type="min"/>
        <cfvo type="percentile" val="50"/>
        <cfvo type="max"/>
        <color rgb="FFF8696B"/>
        <color rgb="FFFFEB84"/>
        <color rgb="FF63BE7B"/>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1" id="{986D9B55-A927-465F-8386-0EDC87C126E9}">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12" id="{7CC7035B-5EF7-4B5E-89DB-41B4DC8EA14B}">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13" id="{E0DDDB4D-3F89-460F-896E-185F85A915EB}">
            <x14:iconSet custom="1">
              <x14:cfvo type="percent">
                <xm:f>0</xm:f>
              </x14:cfvo>
              <x14:cfvo type="percent">
                <xm:f>0</xm:f>
              </x14:cfvo>
              <x14:cfvo type="percent">
                <xm:f>1</xm:f>
              </x14:cfvo>
              <x14:cfIcon iconSet="3TrafficLights1" iconId="0"/>
              <x14:cfIcon iconSet="3Symbols" iconId="0"/>
              <x14:cfIcon iconSet="3Symbols2" iconId="2"/>
            </x14:iconSet>
          </x14:cfRule>
          <xm:sqref>C9:AX47 C8:D8 F8:AX8</xm:sqref>
        </x14:conditionalFormatting>
        <x14:conditionalFormatting xmlns:xm="http://schemas.microsoft.com/office/excel/2006/main">
          <x14:cfRule type="iconSet" priority="10" id="{1044C7B3-466D-4BE2-BFD9-C4EAD2266944}">
            <x14:iconSet iconSet="3Symbols2" showValue="0" custom="1">
              <x14:cfvo type="percent">
                <xm:f>0</xm:f>
              </x14:cfvo>
              <x14:cfvo type="percent">
                <xm:f>0</xm:f>
              </x14:cfvo>
              <x14:cfvo type="percent">
                <xm:f>1</xm:f>
              </x14:cfvo>
              <x14:cfIcon iconSet="3Symbols2" iconId="0"/>
              <x14:cfIcon iconSet="3Symbols2" iconId="0"/>
              <x14:cfIcon iconSet="3Symbols2" iconId="2"/>
            </x14:iconSet>
          </x14:cfRule>
          <xm:sqref>G8:J47</xm:sqref>
        </x14:conditionalFormatting>
        <x14:conditionalFormatting xmlns:xm="http://schemas.microsoft.com/office/excel/2006/main">
          <x14:cfRule type="iconSet" priority="1" id="{AD32668C-30DB-4144-83FE-A2312DF1DA05}">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2" id="{4A00CD10-93A3-41C5-8FB5-2683296501B4}">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3" id="{57F9ECDC-34D9-41B6-9593-3D6A882A8BB5}">
            <x14:iconSet custom="1">
              <x14:cfvo type="percent">
                <xm:f>0</xm:f>
              </x14:cfvo>
              <x14:cfvo type="percent">
                <xm:f>0</xm:f>
              </x14:cfvo>
              <x14:cfvo type="percent">
                <xm:f>1</xm:f>
              </x14:cfvo>
              <x14:cfIcon iconSet="3TrafficLights1" iconId="0"/>
              <x14:cfIcon iconSet="3Symbols" iconId="0"/>
              <x14:cfIcon iconSet="3Symbols2" iconId="2"/>
            </x14:iconSet>
          </x14:cfRule>
          <xm:sqref>E8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DIMENSI!$A$1:$A$6</xm:f>
          </x14:formula1>
          <xm:sqref>B4:B6</xm:sqref>
        </x14:dataValidation>
        <x14:dataValidation type="list" showInputMessage="1" showErrorMessage="1">
          <x14:formula1>
            <xm:f>DIMENSI!$C$1:$C$5</xm:f>
          </x14:formula1>
          <xm:sqref>C4:AX4</xm:sqref>
        </x14:dataValidation>
        <x14:dataValidation type="list" allowBlank="1" showInputMessage="1" showErrorMessage="1">
          <x14:formula1>
            <xm:f>DESKRIPSI!$C$2:$C$11</xm:f>
          </x14:formula1>
          <xm:sqref>C5:AX5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X1001"/>
  <sheetViews>
    <sheetView view="pageBreakPreview" zoomScale="80" zoomScaleNormal="7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3.7109375" style="26" customWidth="1"/>
    <col min="15" max="50" width="3.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0" t="str">
        <f>BERIMAN!B2</f>
        <v>DESKRIPSI PROJEK 1 :</v>
      </c>
      <c r="C2" s="237" t="str">
        <f>BERIMAN!C2</f>
        <v xml:space="preserve">Projek pertama yang dilaksanakan di kelas 4 ini mengusung tema Bhinneka Tunggal Ika. Dimensi yang diangkat adalah Beriman, Bertaqwa kepada Tuhan YME dan Berakhlak Mulia, Mandiri, dan Gotong royong. Melalui aktivitas projek peserta didik belajar mengenali dirinya, menyadari keunikan dirinya dan orang lain, serta menunjukkan sikap toleransi terhadap perbedaan di sekitarnya. Mengikuti fieldtrip untuk meneladani perjuangan pahlawan dalam mempertahankan persatuan Indonesia dan mengenal beragam profesi. Menunjukkan sikap bersyukur dalam perbedaan dan mampu bergotong-royong dalam membuat kriya.  </v>
      </c>
      <c r="D2" s="237"/>
      <c r="E2" s="237"/>
      <c r="F2" s="237"/>
      <c r="G2" s="237"/>
      <c r="H2" s="237"/>
      <c r="I2" s="237"/>
      <c r="J2" s="237"/>
      <c r="K2" s="237"/>
      <c r="L2" s="237"/>
      <c r="M2" s="237"/>
      <c r="N2" s="237"/>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thickBot="1" x14ac:dyDescent="0.3">
      <c r="A3" s="21"/>
      <c r="B3" s="21"/>
      <c r="C3" s="27">
        <v>3</v>
      </c>
      <c r="D3" s="27">
        <v>4</v>
      </c>
      <c r="E3" s="27">
        <v>5</v>
      </c>
      <c r="F3" s="27">
        <v>6</v>
      </c>
      <c r="G3" s="27">
        <v>7</v>
      </c>
      <c r="H3" s="27">
        <v>8</v>
      </c>
      <c r="I3" s="27">
        <v>9</v>
      </c>
      <c r="J3" s="27">
        <v>10</v>
      </c>
      <c r="K3" s="27">
        <v>11</v>
      </c>
      <c r="L3" s="27">
        <v>12</v>
      </c>
      <c r="M3" s="27">
        <v>13</v>
      </c>
      <c r="N3" s="27">
        <v>14</v>
      </c>
      <c r="O3" s="27">
        <v>15</v>
      </c>
      <c r="P3" s="27">
        <v>16</v>
      </c>
      <c r="Q3" s="27">
        <v>17</v>
      </c>
      <c r="R3" s="27">
        <v>18</v>
      </c>
      <c r="S3" s="27">
        <v>19</v>
      </c>
      <c r="T3" s="27">
        <v>20</v>
      </c>
      <c r="U3" s="27">
        <v>21</v>
      </c>
      <c r="V3" s="27">
        <v>22</v>
      </c>
      <c r="W3" s="27">
        <v>23</v>
      </c>
      <c r="X3" s="27">
        <v>24</v>
      </c>
      <c r="Y3" s="27">
        <v>25</v>
      </c>
      <c r="Z3" s="27">
        <v>26</v>
      </c>
      <c r="AA3" s="27">
        <v>27</v>
      </c>
      <c r="AB3" s="27">
        <v>28</v>
      </c>
      <c r="AC3" s="27">
        <v>29</v>
      </c>
      <c r="AD3" s="27">
        <v>30</v>
      </c>
      <c r="AE3" s="27">
        <v>31</v>
      </c>
      <c r="AF3" s="27">
        <v>32</v>
      </c>
      <c r="AG3" s="27">
        <v>33</v>
      </c>
      <c r="AH3" s="27">
        <v>34</v>
      </c>
      <c r="AI3" s="27">
        <v>35</v>
      </c>
      <c r="AJ3" s="27">
        <v>36</v>
      </c>
      <c r="AK3" s="27">
        <v>37</v>
      </c>
      <c r="AL3" s="27">
        <v>38</v>
      </c>
      <c r="AM3" s="27">
        <v>39</v>
      </c>
      <c r="AN3" s="27">
        <v>40</v>
      </c>
      <c r="AO3" s="27">
        <v>41</v>
      </c>
      <c r="AP3" s="27">
        <v>42</v>
      </c>
      <c r="AQ3" s="27">
        <v>43</v>
      </c>
      <c r="AR3" s="27">
        <v>44</v>
      </c>
      <c r="AS3" s="27">
        <v>45</v>
      </c>
      <c r="AT3" s="27">
        <v>46</v>
      </c>
      <c r="AU3" s="27">
        <v>47</v>
      </c>
      <c r="AV3" s="27">
        <v>48</v>
      </c>
      <c r="AW3" s="27">
        <v>49</v>
      </c>
      <c r="AX3" s="27">
        <v>50</v>
      </c>
    </row>
    <row r="4" spans="1:50" ht="14.25" customHeight="1" x14ac:dyDescent="0.25">
      <c r="A4" s="207" t="s">
        <v>17</v>
      </c>
      <c r="B4" s="209" t="s">
        <v>162</v>
      </c>
      <c r="C4" s="238" t="s">
        <v>68</v>
      </c>
      <c r="D4" s="239"/>
      <c r="E4" s="239"/>
      <c r="F4" s="239"/>
      <c r="G4" s="239"/>
      <c r="H4" s="239"/>
      <c r="I4" s="239"/>
      <c r="J4" s="239"/>
      <c r="K4" s="239"/>
      <c r="L4" s="239"/>
      <c r="M4" s="239"/>
      <c r="N4" s="240"/>
      <c r="O4" s="241" t="s">
        <v>71</v>
      </c>
      <c r="P4" s="242"/>
      <c r="Q4" s="242"/>
      <c r="R4" s="242"/>
      <c r="S4" s="242"/>
      <c r="T4" s="242"/>
      <c r="U4" s="242"/>
      <c r="V4" s="242"/>
      <c r="W4" s="242"/>
      <c r="X4" s="242"/>
      <c r="Y4" s="242"/>
      <c r="Z4" s="243"/>
      <c r="AA4" s="230"/>
      <c r="AB4" s="231"/>
      <c r="AC4" s="231"/>
      <c r="AD4" s="231"/>
      <c r="AE4" s="231"/>
      <c r="AF4" s="231"/>
      <c r="AG4" s="231"/>
      <c r="AH4" s="231"/>
      <c r="AI4" s="231"/>
      <c r="AJ4" s="231"/>
      <c r="AK4" s="231"/>
      <c r="AL4" s="232"/>
      <c r="AM4" s="222"/>
      <c r="AN4" s="222"/>
      <c r="AO4" s="222"/>
      <c r="AP4" s="222"/>
      <c r="AQ4" s="222"/>
      <c r="AR4" s="222"/>
      <c r="AS4" s="222"/>
      <c r="AT4" s="222"/>
      <c r="AU4" s="222"/>
      <c r="AV4" s="222"/>
      <c r="AW4" s="222"/>
      <c r="AX4" s="223"/>
    </row>
    <row r="5" spans="1:50" ht="60" customHeight="1" x14ac:dyDescent="0.25">
      <c r="A5" s="208"/>
      <c r="B5" s="210"/>
      <c r="C5" s="214" t="s">
        <v>69</v>
      </c>
      <c r="D5" s="215"/>
      <c r="E5" s="215"/>
      <c r="F5" s="216"/>
      <c r="G5" s="214" t="s">
        <v>70</v>
      </c>
      <c r="H5" s="215"/>
      <c r="I5" s="215"/>
      <c r="J5" s="216"/>
      <c r="K5" s="214"/>
      <c r="L5" s="215"/>
      <c r="M5" s="215"/>
      <c r="N5" s="217"/>
      <c r="O5" s="233" t="s">
        <v>72</v>
      </c>
      <c r="P5" s="234"/>
      <c r="Q5" s="234"/>
      <c r="R5" s="235"/>
      <c r="S5" s="234" t="s">
        <v>76</v>
      </c>
      <c r="T5" s="234"/>
      <c r="U5" s="234"/>
      <c r="V5" s="235"/>
      <c r="W5" s="234"/>
      <c r="X5" s="234"/>
      <c r="Y5" s="234"/>
      <c r="Z5" s="236"/>
      <c r="AA5" s="227"/>
      <c r="AB5" s="228"/>
      <c r="AC5" s="228"/>
      <c r="AD5" s="228"/>
      <c r="AE5" s="228"/>
      <c r="AF5" s="228"/>
      <c r="AG5" s="228"/>
      <c r="AH5" s="228"/>
      <c r="AI5" s="228"/>
      <c r="AJ5" s="228"/>
      <c r="AK5" s="228"/>
      <c r="AL5" s="229"/>
      <c r="AM5" s="224"/>
      <c r="AN5" s="225"/>
      <c r="AO5" s="225"/>
      <c r="AP5" s="225"/>
      <c r="AQ5" s="225"/>
      <c r="AR5" s="225"/>
      <c r="AS5" s="225"/>
      <c r="AT5" s="225"/>
      <c r="AU5" s="225"/>
      <c r="AV5" s="225"/>
      <c r="AW5" s="225"/>
      <c r="AX5" s="226"/>
    </row>
    <row r="6" spans="1:50" s="60" customFormat="1" ht="24" customHeight="1" x14ac:dyDescent="0.2">
      <c r="A6" s="65"/>
      <c r="B6" s="66"/>
      <c r="C6" s="199" t="e">
        <f>VLOOKUP(C5,DESKRIPSI!C2:E11,3,0)</f>
        <v>#N/A</v>
      </c>
      <c r="D6" s="200"/>
      <c r="E6" s="200"/>
      <c r="F6" s="201"/>
      <c r="G6" s="199" t="e">
        <f>VLOOKUP(G5,DESKRIPSI!G2:I11,3,0)</f>
        <v>#N/A</v>
      </c>
      <c r="H6" s="200"/>
      <c r="I6" s="200"/>
      <c r="J6" s="201"/>
      <c r="K6" s="199" t="e">
        <f>VLOOKUP(K5,DESKRIPSI!K2:M11,3,0)</f>
        <v>#N/A</v>
      </c>
      <c r="L6" s="200"/>
      <c r="M6" s="200"/>
      <c r="N6" s="202"/>
      <c r="O6" s="203" t="str">
        <f>VLOOKUP(O5,DESKRIPSI!$C$1:$E$48,3,0)</f>
        <v>Mengetahui adanya pengaruh orang lain, situasi, dan peristiwa yang terjadi terhadap emosi yang dirasakannya; serta berupaya untuk mengekspresikan emosi secara tepat dengan mempertimbangkan perasaan dan kebutuhan orang lain disekitarnya</v>
      </c>
      <c r="P6" s="191"/>
      <c r="Q6" s="191"/>
      <c r="R6" s="192"/>
      <c r="S6" s="190" t="str">
        <f>VLOOKUP(S5,DESKRIPSI!$C$1:$E$48,3,0)</f>
        <v>Tetap bertahan mengerjakan tugas ketika dihadapkan dengan tantangan dan berusaha menyesuaikan strateginya ketika upaya sebelumnya tidak berhasil.</v>
      </c>
      <c r="T6" s="191"/>
      <c r="U6" s="191"/>
      <c r="V6" s="192"/>
      <c r="W6" s="190" t="e">
        <f>VLOOKUP(W5,DESKRIPSI!$C$1:$E$48,3,0)</f>
        <v>#N/A</v>
      </c>
      <c r="X6" s="191"/>
      <c r="Y6" s="191"/>
      <c r="Z6" s="193"/>
      <c r="AA6" s="194" t="e">
        <f>VLOOKUP(AA5,DESKRIPSI!$C$1:$E$48,3,0)</f>
        <v>#N/A</v>
      </c>
      <c r="AB6" s="195"/>
      <c r="AC6" s="195"/>
      <c r="AD6" s="196"/>
      <c r="AE6" s="197" t="e">
        <f>VLOOKUP(AE5,DESKRIPSI!$C$1:$E$48,3,0)</f>
        <v>#N/A</v>
      </c>
      <c r="AF6" s="195"/>
      <c r="AG6" s="195"/>
      <c r="AH6" s="196"/>
      <c r="AI6" s="197" t="e">
        <f>VLOOKUP(AI5,DESKRIPSI!$C$1:$E$48,3,0)</f>
        <v>#N/A</v>
      </c>
      <c r="AJ6" s="195"/>
      <c r="AK6" s="195"/>
      <c r="AL6" s="198"/>
      <c r="AM6" s="186" t="e">
        <f>VLOOKUP(AM5,DESKRIPSI!$C$1:$E$48,3,0)</f>
        <v>#N/A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63"/>
      <c r="D8" s="63"/>
      <c r="E8" s="63"/>
      <c r="F8" s="63"/>
      <c r="G8" s="63"/>
      <c r="H8" s="63"/>
      <c r="I8" s="63"/>
      <c r="J8" s="63"/>
      <c r="K8" s="63"/>
      <c r="L8" s="63"/>
      <c r="M8" s="63"/>
      <c r="N8" s="82"/>
      <c r="O8" s="88"/>
      <c r="P8" s="63"/>
      <c r="Q8" s="63"/>
      <c r="R8" s="63"/>
      <c r="S8" s="63"/>
      <c r="T8" s="63"/>
      <c r="U8" s="63"/>
      <c r="V8" s="63"/>
      <c r="W8" s="63"/>
      <c r="X8" s="63"/>
      <c r="Y8" s="63"/>
      <c r="Z8" s="82"/>
      <c r="AA8" s="93"/>
      <c r="AB8" s="23"/>
      <c r="AC8" s="23"/>
      <c r="AD8" s="23"/>
      <c r="AE8" s="23"/>
      <c r="AF8" s="23"/>
      <c r="AG8" s="23"/>
      <c r="AH8" s="23"/>
      <c r="AI8" s="23"/>
      <c r="AJ8" s="23"/>
      <c r="AK8" s="23"/>
      <c r="AL8" s="76"/>
      <c r="AM8" s="23"/>
      <c r="AN8" s="23"/>
      <c r="AO8" s="23"/>
      <c r="AP8" s="23"/>
      <c r="AQ8" s="23"/>
      <c r="AR8" s="23"/>
      <c r="AS8" s="23"/>
      <c r="AT8" s="23"/>
      <c r="AU8" s="23"/>
      <c r="AV8" s="23"/>
      <c r="AW8" s="23"/>
      <c r="AX8" s="76"/>
    </row>
    <row r="9" spans="1:50" ht="14.25" customHeight="1" x14ac:dyDescent="0.25">
      <c r="A9" s="69">
        <v>2</v>
      </c>
      <c r="B9" s="22" t="str">
        <f>'DATA SISWA'!E15</f>
        <v>ACHMAD IBRAHIM ARYASATYA</v>
      </c>
      <c r="C9" s="63"/>
      <c r="D9" s="63"/>
      <c r="E9" s="63"/>
      <c r="F9" s="63"/>
      <c r="G9" s="63"/>
      <c r="H9" s="63"/>
      <c r="I9" s="63"/>
      <c r="J9" s="63"/>
      <c r="K9" s="63"/>
      <c r="L9" s="63"/>
      <c r="M9" s="63"/>
      <c r="N9" s="82"/>
      <c r="O9" s="88"/>
      <c r="P9" s="63"/>
      <c r="Q9" s="63"/>
      <c r="R9" s="63"/>
      <c r="S9" s="63"/>
      <c r="T9" s="63"/>
      <c r="U9" s="63"/>
      <c r="V9" s="63"/>
      <c r="W9" s="63"/>
      <c r="X9" s="63"/>
      <c r="Y9" s="63"/>
      <c r="Z9" s="82"/>
      <c r="AA9" s="93"/>
      <c r="AB9" s="23"/>
      <c r="AC9" s="23"/>
      <c r="AD9" s="23"/>
      <c r="AE9" s="23"/>
      <c r="AF9" s="23"/>
      <c r="AG9" s="23"/>
      <c r="AH9" s="23"/>
      <c r="AI9" s="23"/>
      <c r="AJ9" s="23"/>
      <c r="AK9" s="23"/>
      <c r="AL9" s="76"/>
      <c r="AM9" s="23"/>
      <c r="AN9" s="23"/>
      <c r="AO9" s="23"/>
      <c r="AP9" s="23"/>
      <c r="AQ9" s="23"/>
      <c r="AR9" s="23"/>
      <c r="AS9" s="23"/>
      <c r="AT9" s="23"/>
      <c r="AU9" s="23"/>
      <c r="AV9" s="23"/>
      <c r="AW9" s="23"/>
      <c r="AX9" s="76"/>
    </row>
    <row r="10" spans="1:50" ht="14.25" customHeight="1" x14ac:dyDescent="0.25">
      <c r="A10" s="69">
        <v>3</v>
      </c>
      <c r="B10" s="22" t="str">
        <f>'DATA SISWA'!E16</f>
        <v>AKIRA KISSA ZHAFIRAH</v>
      </c>
      <c r="C10" s="63"/>
      <c r="D10" s="63"/>
      <c r="E10" s="63"/>
      <c r="F10" s="63"/>
      <c r="G10" s="63"/>
      <c r="H10" s="63"/>
      <c r="I10" s="63"/>
      <c r="J10" s="63"/>
      <c r="K10" s="63"/>
      <c r="L10" s="63"/>
      <c r="M10" s="63"/>
      <c r="N10" s="82"/>
      <c r="O10" s="88"/>
      <c r="P10" s="63"/>
      <c r="Q10" s="63"/>
      <c r="R10" s="63"/>
      <c r="S10" s="63"/>
      <c r="T10" s="63"/>
      <c r="U10" s="63"/>
      <c r="V10" s="63"/>
      <c r="W10" s="63"/>
      <c r="X10" s="63"/>
      <c r="Y10" s="63"/>
      <c r="Z10" s="82"/>
      <c r="AA10" s="93"/>
      <c r="AB10" s="23"/>
      <c r="AC10" s="23"/>
      <c r="AD10" s="23"/>
      <c r="AE10" s="23"/>
      <c r="AF10" s="23"/>
      <c r="AG10" s="23"/>
      <c r="AH10" s="23"/>
      <c r="AI10" s="23"/>
      <c r="AJ10" s="23"/>
      <c r="AK10" s="23"/>
      <c r="AL10" s="76"/>
      <c r="AM10" s="23"/>
      <c r="AN10" s="23"/>
      <c r="AO10" s="23"/>
      <c r="AP10" s="23"/>
      <c r="AQ10" s="23"/>
      <c r="AR10" s="23"/>
      <c r="AS10" s="23"/>
      <c r="AT10" s="23"/>
      <c r="AU10" s="23"/>
      <c r="AV10" s="23"/>
      <c r="AW10" s="23"/>
      <c r="AX10" s="76"/>
    </row>
    <row r="11" spans="1:50" ht="14.25" customHeight="1" x14ac:dyDescent="0.25">
      <c r="A11" s="69">
        <v>4</v>
      </c>
      <c r="B11" s="22">
        <f>'DATA SISWA'!E17</f>
        <v>0</v>
      </c>
      <c r="C11" s="63"/>
      <c r="D11" s="63"/>
      <c r="E11" s="63"/>
      <c r="F11" s="63"/>
      <c r="G11" s="63"/>
      <c r="H11" s="63"/>
      <c r="I11" s="63"/>
      <c r="J11" s="63"/>
      <c r="K11" s="63"/>
      <c r="L11" s="63"/>
      <c r="M11" s="63"/>
      <c r="N11" s="82"/>
      <c r="O11" s="88"/>
      <c r="P11" s="63"/>
      <c r="Q11" s="63"/>
      <c r="R11" s="63"/>
      <c r="S11" s="63"/>
      <c r="T11" s="63"/>
      <c r="U11" s="63"/>
      <c r="V11" s="63"/>
      <c r="W11" s="63"/>
      <c r="X11" s="63"/>
      <c r="Y11" s="63"/>
      <c r="Z11" s="82"/>
      <c r="AA11" s="93"/>
      <c r="AB11" s="23"/>
      <c r="AC11" s="23"/>
      <c r="AD11" s="23"/>
      <c r="AE11" s="23"/>
      <c r="AF11" s="23"/>
      <c r="AG11" s="23"/>
      <c r="AH11" s="23"/>
      <c r="AI11" s="23"/>
      <c r="AJ11" s="23"/>
      <c r="AK11" s="23"/>
      <c r="AL11" s="76"/>
      <c r="AM11" s="23"/>
      <c r="AN11" s="23"/>
      <c r="AO11" s="23"/>
      <c r="AP11" s="23"/>
      <c r="AQ11" s="23"/>
      <c r="AR11" s="23"/>
      <c r="AS11" s="23"/>
      <c r="AT11" s="23"/>
      <c r="AU11" s="23"/>
      <c r="AV11" s="23"/>
      <c r="AW11" s="23"/>
      <c r="AX11" s="76"/>
    </row>
    <row r="12" spans="1:50" ht="14.25" customHeight="1" x14ac:dyDescent="0.25">
      <c r="A12" s="69">
        <v>5</v>
      </c>
      <c r="B12" s="22">
        <f>'DATA SISWA'!E18</f>
        <v>0</v>
      </c>
      <c r="C12" s="63"/>
      <c r="D12" s="63"/>
      <c r="E12" s="63"/>
      <c r="F12" s="63"/>
      <c r="G12" s="63"/>
      <c r="H12" s="63"/>
      <c r="I12" s="63"/>
      <c r="J12" s="63"/>
      <c r="K12" s="63"/>
      <c r="L12" s="63"/>
      <c r="M12" s="63"/>
      <c r="N12" s="82"/>
      <c r="O12" s="88"/>
      <c r="P12" s="63"/>
      <c r="Q12" s="63"/>
      <c r="R12" s="63"/>
      <c r="S12" s="63"/>
      <c r="T12" s="63"/>
      <c r="U12" s="63"/>
      <c r="V12" s="63"/>
      <c r="W12" s="63"/>
      <c r="X12" s="63"/>
      <c r="Y12" s="63"/>
      <c r="Z12" s="82"/>
      <c r="AA12" s="93"/>
      <c r="AB12" s="23"/>
      <c r="AC12" s="23"/>
      <c r="AD12" s="23"/>
      <c r="AE12" s="23"/>
      <c r="AF12" s="23"/>
      <c r="AG12" s="23"/>
      <c r="AH12" s="23"/>
      <c r="AI12" s="23"/>
      <c r="AJ12" s="23"/>
      <c r="AK12" s="23"/>
      <c r="AL12" s="76"/>
      <c r="AM12" s="23"/>
      <c r="AN12" s="23"/>
      <c r="AO12" s="23"/>
      <c r="AP12" s="23"/>
      <c r="AQ12" s="23"/>
      <c r="AR12" s="23"/>
      <c r="AS12" s="23"/>
      <c r="AT12" s="23"/>
      <c r="AU12" s="23"/>
      <c r="AV12" s="23"/>
      <c r="AW12" s="23"/>
      <c r="AX12" s="76"/>
    </row>
    <row r="13" spans="1:50" ht="14.25" customHeight="1" x14ac:dyDescent="0.25">
      <c r="A13" s="69">
        <v>6</v>
      </c>
      <c r="B13" s="22">
        <f>'DATA SISWA'!E19</f>
        <v>0</v>
      </c>
      <c r="C13" s="63"/>
      <c r="D13" s="63"/>
      <c r="E13" s="63"/>
      <c r="F13" s="63"/>
      <c r="G13" s="63"/>
      <c r="H13" s="63"/>
      <c r="I13" s="63"/>
      <c r="J13" s="63"/>
      <c r="K13" s="63"/>
      <c r="L13" s="63"/>
      <c r="M13" s="63"/>
      <c r="N13" s="82"/>
      <c r="O13" s="88"/>
      <c r="P13" s="63"/>
      <c r="Q13" s="63"/>
      <c r="R13" s="63"/>
      <c r="S13" s="63"/>
      <c r="T13" s="63"/>
      <c r="U13" s="63"/>
      <c r="V13" s="63"/>
      <c r="W13" s="63"/>
      <c r="X13" s="63"/>
      <c r="Y13" s="63"/>
      <c r="Z13" s="82"/>
      <c r="AA13" s="93"/>
      <c r="AB13" s="23"/>
      <c r="AC13" s="23"/>
      <c r="AD13" s="23"/>
      <c r="AE13" s="23"/>
      <c r="AF13" s="23"/>
      <c r="AG13" s="23"/>
      <c r="AH13" s="23"/>
      <c r="AI13" s="23"/>
      <c r="AJ13" s="23"/>
      <c r="AK13" s="23"/>
      <c r="AL13" s="76"/>
      <c r="AM13" s="23"/>
      <c r="AN13" s="23"/>
      <c r="AO13" s="23"/>
      <c r="AP13" s="23"/>
      <c r="AQ13" s="23"/>
      <c r="AR13" s="23"/>
      <c r="AS13" s="23"/>
      <c r="AT13" s="23"/>
      <c r="AU13" s="23"/>
      <c r="AV13" s="23"/>
      <c r="AW13" s="23"/>
      <c r="AX13" s="76"/>
    </row>
    <row r="14" spans="1:50" ht="14.25" customHeight="1" x14ac:dyDescent="0.25">
      <c r="A14" s="69">
        <v>7</v>
      </c>
      <c r="B14" s="22">
        <f>'DATA SISWA'!E20</f>
        <v>0</v>
      </c>
      <c r="C14" s="63"/>
      <c r="D14" s="63"/>
      <c r="E14" s="63"/>
      <c r="F14" s="63"/>
      <c r="G14" s="63"/>
      <c r="H14" s="63"/>
      <c r="I14" s="63"/>
      <c r="J14" s="63"/>
      <c r="K14" s="63"/>
      <c r="L14" s="63"/>
      <c r="M14" s="63"/>
      <c r="N14" s="82"/>
      <c r="O14" s="88"/>
      <c r="P14" s="63"/>
      <c r="Q14" s="63"/>
      <c r="R14" s="63"/>
      <c r="S14" s="63"/>
      <c r="T14" s="63"/>
      <c r="U14" s="63"/>
      <c r="V14" s="63"/>
      <c r="W14" s="63"/>
      <c r="X14" s="63"/>
      <c r="Y14" s="63"/>
      <c r="Z14" s="82"/>
      <c r="AA14" s="93"/>
      <c r="AB14" s="23"/>
      <c r="AC14" s="23"/>
      <c r="AD14" s="23"/>
      <c r="AE14" s="23"/>
      <c r="AF14" s="23"/>
      <c r="AG14" s="23"/>
      <c r="AH14" s="23"/>
      <c r="AI14" s="23"/>
      <c r="AJ14" s="23"/>
      <c r="AK14" s="23"/>
      <c r="AL14" s="76"/>
      <c r="AM14" s="23"/>
      <c r="AN14" s="23"/>
      <c r="AO14" s="23"/>
      <c r="AP14" s="23"/>
      <c r="AQ14" s="23"/>
      <c r="AR14" s="23"/>
      <c r="AS14" s="23"/>
      <c r="AT14" s="23"/>
      <c r="AU14" s="23"/>
      <c r="AV14" s="23"/>
      <c r="AW14" s="23"/>
      <c r="AX14" s="76"/>
    </row>
    <row r="15" spans="1:50" ht="14.25" customHeight="1" x14ac:dyDescent="0.25">
      <c r="A15" s="69">
        <v>8</v>
      </c>
      <c r="B15" s="22">
        <f>'DATA SISWA'!E21</f>
        <v>0</v>
      </c>
      <c r="C15" s="63"/>
      <c r="D15" s="63"/>
      <c r="E15" s="63"/>
      <c r="F15" s="63"/>
      <c r="G15" s="63"/>
      <c r="H15" s="63"/>
      <c r="I15" s="63"/>
      <c r="J15" s="63"/>
      <c r="K15" s="63"/>
      <c r="L15" s="63"/>
      <c r="M15" s="63"/>
      <c r="N15" s="82"/>
      <c r="O15" s="88"/>
      <c r="P15" s="63"/>
      <c r="Q15" s="63"/>
      <c r="R15" s="63"/>
      <c r="S15" s="63"/>
      <c r="T15" s="63"/>
      <c r="U15" s="63"/>
      <c r="V15" s="63"/>
      <c r="W15" s="63"/>
      <c r="X15" s="63"/>
      <c r="Y15" s="63"/>
      <c r="Z15" s="82"/>
      <c r="AA15" s="93"/>
      <c r="AB15" s="23"/>
      <c r="AC15" s="23"/>
      <c r="AD15" s="23"/>
      <c r="AE15" s="23"/>
      <c r="AF15" s="23"/>
      <c r="AG15" s="23"/>
      <c r="AH15" s="23"/>
      <c r="AI15" s="23"/>
      <c r="AJ15" s="23"/>
      <c r="AK15" s="23"/>
      <c r="AL15" s="76"/>
      <c r="AM15" s="23"/>
      <c r="AN15" s="23"/>
      <c r="AO15" s="23"/>
      <c r="AP15" s="23"/>
      <c r="AQ15" s="23"/>
      <c r="AR15" s="23"/>
      <c r="AS15" s="23"/>
      <c r="AT15" s="23"/>
      <c r="AU15" s="23"/>
      <c r="AV15" s="23"/>
      <c r="AW15" s="23"/>
      <c r="AX15" s="76"/>
    </row>
    <row r="16" spans="1:50" ht="14.25" customHeight="1" x14ac:dyDescent="0.25">
      <c r="A16" s="69">
        <v>9</v>
      </c>
      <c r="B16" s="22">
        <f>'DATA SISWA'!E22</f>
        <v>0</v>
      </c>
      <c r="C16" s="63"/>
      <c r="D16" s="63"/>
      <c r="E16" s="63"/>
      <c r="F16" s="63"/>
      <c r="G16" s="63"/>
      <c r="H16" s="63"/>
      <c r="I16" s="63"/>
      <c r="J16" s="63"/>
      <c r="K16" s="63"/>
      <c r="L16" s="63"/>
      <c r="M16" s="63"/>
      <c r="N16" s="82"/>
      <c r="O16" s="88"/>
      <c r="P16" s="63"/>
      <c r="Q16" s="63"/>
      <c r="R16" s="63"/>
      <c r="S16" s="63"/>
      <c r="T16" s="63"/>
      <c r="U16" s="63"/>
      <c r="V16" s="63"/>
      <c r="W16" s="63"/>
      <c r="X16" s="63"/>
      <c r="Y16" s="63"/>
      <c r="Z16" s="82"/>
      <c r="AA16" s="93"/>
      <c r="AB16" s="23"/>
      <c r="AC16" s="23"/>
      <c r="AD16" s="23"/>
      <c r="AE16" s="23"/>
      <c r="AF16" s="23"/>
      <c r="AG16" s="23"/>
      <c r="AH16" s="23"/>
      <c r="AI16" s="23"/>
      <c r="AJ16" s="23"/>
      <c r="AK16" s="23"/>
      <c r="AL16" s="76"/>
      <c r="AM16" s="23"/>
      <c r="AN16" s="23"/>
      <c r="AO16" s="23"/>
      <c r="AP16" s="23"/>
      <c r="AQ16" s="23"/>
      <c r="AR16" s="23"/>
      <c r="AS16" s="23"/>
      <c r="AT16" s="23"/>
      <c r="AU16" s="23"/>
      <c r="AV16" s="23"/>
      <c r="AW16" s="23"/>
      <c r="AX16" s="76"/>
    </row>
    <row r="17" spans="1:50" ht="14.25" customHeight="1" x14ac:dyDescent="0.25">
      <c r="A17" s="69">
        <v>10</v>
      </c>
      <c r="B17" s="22">
        <f>'DATA SISWA'!E23</f>
        <v>0</v>
      </c>
      <c r="C17" s="63"/>
      <c r="D17" s="63"/>
      <c r="E17" s="63"/>
      <c r="F17" s="63"/>
      <c r="G17" s="63"/>
      <c r="H17" s="63"/>
      <c r="I17" s="63"/>
      <c r="J17" s="63"/>
      <c r="K17" s="63"/>
      <c r="L17" s="63"/>
      <c r="M17" s="63"/>
      <c r="N17" s="82"/>
      <c r="O17" s="88"/>
      <c r="P17" s="63"/>
      <c r="Q17" s="63"/>
      <c r="R17" s="63"/>
      <c r="S17" s="63"/>
      <c r="T17" s="63"/>
      <c r="U17" s="63"/>
      <c r="V17" s="63"/>
      <c r="W17" s="63"/>
      <c r="X17" s="63"/>
      <c r="Y17" s="63"/>
      <c r="Z17" s="82"/>
      <c r="AA17" s="93"/>
      <c r="AB17" s="23"/>
      <c r="AC17" s="23"/>
      <c r="AD17" s="23"/>
      <c r="AE17" s="23"/>
      <c r="AF17" s="23"/>
      <c r="AG17" s="23"/>
      <c r="AH17" s="23"/>
      <c r="AI17" s="23"/>
      <c r="AJ17" s="23"/>
      <c r="AK17" s="23"/>
      <c r="AL17" s="76"/>
      <c r="AM17" s="23"/>
      <c r="AN17" s="23"/>
      <c r="AO17" s="23"/>
      <c r="AP17" s="23"/>
      <c r="AQ17" s="23"/>
      <c r="AR17" s="23"/>
      <c r="AS17" s="23"/>
      <c r="AT17" s="23"/>
      <c r="AU17" s="23"/>
      <c r="AV17" s="23"/>
      <c r="AW17" s="23"/>
      <c r="AX17" s="76"/>
    </row>
    <row r="18" spans="1:50" ht="14.25" customHeight="1" x14ac:dyDescent="0.25">
      <c r="A18" s="69">
        <v>11</v>
      </c>
      <c r="B18" s="22">
        <f>'DATA SISWA'!E24</f>
        <v>0</v>
      </c>
      <c r="C18" s="63"/>
      <c r="D18" s="63"/>
      <c r="E18" s="63"/>
      <c r="F18" s="63"/>
      <c r="G18" s="63"/>
      <c r="H18" s="63"/>
      <c r="I18" s="63"/>
      <c r="J18" s="63"/>
      <c r="K18" s="63"/>
      <c r="L18" s="63"/>
      <c r="M18" s="63"/>
      <c r="N18" s="82"/>
      <c r="O18" s="88"/>
      <c r="P18" s="63"/>
      <c r="Q18" s="63"/>
      <c r="R18" s="63"/>
      <c r="S18" s="63"/>
      <c r="T18" s="63"/>
      <c r="U18" s="63"/>
      <c r="V18" s="63"/>
      <c r="W18" s="63"/>
      <c r="X18" s="63"/>
      <c r="Y18" s="63"/>
      <c r="Z18" s="82"/>
      <c r="AA18" s="93"/>
      <c r="AB18" s="23"/>
      <c r="AC18" s="23"/>
      <c r="AD18" s="23"/>
      <c r="AE18" s="23"/>
      <c r="AF18" s="23"/>
      <c r="AG18" s="23"/>
      <c r="AH18" s="23"/>
      <c r="AI18" s="23"/>
      <c r="AJ18" s="23"/>
      <c r="AK18" s="23"/>
      <c r="AL18" s="76"/>
      <c r="AM18" s="23"/>
      <c r="AN18" s="23"/>
      <c r="AO18" s="23"/>
      <c r="AP18" s="23"/>
      <c r="AQ18" s="23"/>
      <c r="AR18" s="23"/>
      <c r="AS18" s="23"/>
      <c r="AT18" s="23"/>
      <c r="AU18" s="23"/>
      <c r="AV18" s="23"/>
      <c r="AW18" s="23"/>
      <c r="AX18" s="76"/>
    </row>
    <row r="19" spans="1:50" ht="14.25" customHeight="1" x14ac:dyDescent="0.25">
      <c r="A19" s="69">
        <v>12</v>
      </c>
      <c r="B19" s="22">
        <f>'DATA SISWA'!E25</f>
        <v>0</v>
      </c>
      <c r="C19" s="63"/>
      <c r="D19" s="63"/>
      <c r="E19" s="63"/>
      <c r="F19" s="63"/>
      <c r="G19" s="63"/>
      <c r="H19" s="63"/>
      <c r="I19" s="63"/>
      <c r="J19" s="63"/>
      <c r="K19" s="63"/>
      <c r="L19" s="63"/>
      <c r="M19" s="63"/>
      <c r="N19" s="82"/>
      <c r="O19" s="88"/>
      <c r="P19" s="63"/>
      <c r="Q19" s="63"/>
      <c r="R19" s="63"/>
      <c r="S19" s="63"/>
      <c r="T19" s="63"/>
      <c r="U19" s="63"/>
      <c r="V19" s="63"/>
      <c r="W19" s="63"/>
      <c r="X19" s="63"/>
      <c r="Y19" s="63"/>
      <c r="Z19" s="82"/>
      <c r="AA19" s="93"/>
      <c r="AB19" s="23"/>
      <c r="AC19" s="23"/>
      <c r="AD19" s="23"/>
      <c r="AE19" s="23"/>
      <c r="AF19" s="23"/>
      <c r="AG19" s="23"/>
      <c r="AH19" s="23"/>
      <c r="AI19" s="23"/>
      <c r="AJ19" s="23"/>
      <c r="AK19" s="23"/>
      <c r="AL19" s="76"/>
      <c r="AM19" s="23"/>
      <c r="AN19" s="23"/>
      <c r="AO19" s="23"/>
      <c r="AP19" s="23"/>
      <c r="AQ19" s="23"/>
      <c r="AR19" s="23"/>
      <c r="AS19" s="23"/>
      <c r="AT19" s="23"/>
      <c r="AU19" s="23"/>
      <c r="AV19" s="23"/>
      <c r="AW19" s="23"/>
      <c r="AX19" s="76"/>
    </row>
    <row r="20" spans="1:50" ht="14.25" customHeight="1" x14ac:dyDescent="0.25">
      <c r="A20" s="69">
        <v>13</v>
      </c>
      <c r="B20" s="22">
        <f>'DATA SISWA'!E26</f>
        <v>0</v>
      </c>
      <c r="C20" s="63"/>
      <c r="D20" s="63"/>
      <c r="E20" s="63"/>
      <c r="F20" s="63"/>
      <c r="G20" s="63"/>
      <c r="H20" s="63"/>
      <c r="I20" s="63"/>
      <c r="J20" s="63"/>
      <c r="K20" s="63"/>
      <c r="L20" s="63"/>
      <c r="M20" s="63"/>
      <c r="N20" s="82"/>
      <c r="O20" s="88"/>
      <c r="P20" s="63"/>
      <c r="Q20" s="63"/>
      <c r="R20" s="63"/>
      <c r="S20" s="63"/>
      <c r="T20" s="63"/>
      <c r="U20" s="63"/>
      <c r="V20" s="63"/>
      <c r="W20" s="63"/>
      <c r="X20" s="63"/>
      <c r="Y20" s="63"/>
      <c r="Z20" s="82"/>
      <c r="AA20" s="93"/>
      <c r="AB20" s="23"/>
      <c r="AC20" s="23"/>
      <c r="AD20" s="23"/>
      <c r="AE20" s="23"/>
      <c r="AF20" s="23"/>
      <c r="AG20" s="23"/>
      <c r="AH20" s="23"/>
      <c r="AI20" s="23"/>
      <c r="AJ20" s="23"/>
      <c r="AK20" s="23"/>
      <c r="AL20" s="76"/>
      <c r="AM20" s="23"/>
      <c r="AN20" s="23"/>
      <c r="AO20" s="23"/>
      <c r="AP20" s="23"/>
      <c r="AQ20" s="23"/>
      <c r="AR20" s="23"/>
      <c r="AS20" s="23"/>
      <c r="AT20" s="23"/>
      <c r="AU20" s="23"/>
      <c r="AV20" s="23"/>
      <c r="AW20" s="23"/>
      <c r="AX20" s="76"/>
    </row>
    <row r="21" spans="1:50" ht="14.25" customHeight="1" x14ac:dyDescent="0.25">
      <c r="A21" s="69">
        <v>14</v>
      </c>
      <c r="B21" s="22">
        <f>'DATA SISWA'!E27</f>
        <v>0</v>
      </c>
      <c r="C21" s="63"/>
      <c r="D21" s="63"/>
      <c r="E21" s="63"/>
      <c r="F21" s="63"/>
      <c r="G21" s="63"/>
      <c r="H21" s="63"/>
      <c r="I21" s="63"/>
      <c r="J21" s="63"/>
      <c r="K21" s="63"/>
      <c r="L21" s="63"/>
      <c r="M21" s="63"/>
      <c r="N21" s="82"/>
      <c r="O21" s="88"/>
      <c r="P21" s="63"/>
      <c r="Q21" s="63"/>
      <c r="R21" s="63"/>
      <c r="S21" s="63"/>
      <c r="T21" s="63"/>
      <c r="U21" s="63"/>
      <c r="V21" s="63"/>
      <c r="W21" s="63"/>
      <c r="X21" s="63"/>
      <c r="Y21" s="63"/>
      <c r="Z21" s="82"/>
      <c r="AA21" s="93"/>
      <c r="AB21" s="23"/>
      <c r="AC21" s="23"/>
      <c r="AD21" s="23"/>
      <c r="AE21" s="23"/>
      <c r="AF21" s="23"/>
      <c r="AG21" s="23"/>
      <c r="AH21" s="23"/>
      <c r="AI21" s="23"/>
      <c r="AJ21" s="23"/>
      <c r="AK21" s="23"/>
      <c r="AL21" s="76"/>
      <c r="AM21" s="23"/>
      <c r="AN21" s="23"/>
      <c r="AO21" s="23"/>
      <c r="AP21" s="23"/>
      <c r="AQ21" s="23"/>
      <c r="AR21" s="23"/>
      <c r="AS21" s="23"/>
      <c r="AT21" s="23"/>
      <c r="AU21" s="23"/>
      <c r="AV21" s="23"/>
      <c r="AW21" s="23"/>
      <c r="AX21" s="76"/>
    </row>
    <row r="22" spans="1:50" ht="14.25" customHeight="1" x14ac:dyDescent="0.25">
      <c r="A22" s="69">
        <v>15</v>
      </c>
      <c r="B22" s="22">
        <f>'DATA SISWA'!E28</f>
        <v>0</v>
      </c>
      <c r="C22" s="63"/>
      <c r="D22" s="63"/>
      <c r="E22" s="63"/>
      <c r="F22" s="63"/>
      <c r="G22" s="63"/>
      <c r="H22" s="63"/>
      <c r="I22" s="63"/>
      <c r="J22" s="63"/>
      <c r="K22" s="63"/>
      <c r="L22" s="63"/>
      <c r="M22" s="63"/>
      <c r="N22" s="82"/>
      <c r="O22" s="88"/>
      <c r="P22" s="63"/>
      <c r="Q22" s="63"/>
      <c r="R22" s="63"/>
      <c r="S22" s="63"/>
      <c r="T22" s="63"/>
      <c r="U22" s="63"/>
      <c r="V22" s="63"/>
      <c r="W22" s="63"/>
      <c r="X22" s="63"/>
      <c r="Y22" s="63"/>
      <c r="Z22" s="82"/>
      <c r="AA22" s="93"/>
      <c r="AB22" s="23"/>
      <c r="AC22" s="23"/>
      <c r="AD22" s="23"/>
      <c r="AE22" s="23"/>
      <c r="AF22" s="23"/>
      <c r="AG22" s="23"/>
      <c r="AH22" s="23"/>
      <c r="AI22" s="23"/>
      <c r="AJ22" s="23"/>
      <c r="AK22" s="23"/>
      <c r="AL22" s="76"/>
      <c r="AM22" s="23"/>
      <c r="AN22" s="23"/>
      <c r="AO22" s="23"/>
      <c r="AP22" s="23"/>
      <c r="AQ22" s="23"/>
      <c r="AR22" s="23"/>
      <c r="AS22" s="23"/>
      <c r="AT22" s="23"/>
      <c r="AU22" s="23"/>
      <c r="AV22" s="23"/>
      <c r="AW22" s="23"/>
      <c r="AX22" s="76"/>
    </row>
    <row r="23" spans="1:50" ht="14.25" customHeight="1" x14ac:dyDescent="0.25">
      <c r="A23" s="69">
        <v>16</v>
      </c>
      <c r="B23" s="22">
        <f>'DATA SISWA'!E29</f>
        <v>0</v>
      </c>
      <c r="C23" s="63"/>
      <c r="D23" s="63"/>
      <c r="E23" s="63"/>
      <c r="F23" s="63"/>
      <c r="G23" s="63"/>
      <c r="H23" s="63"/>
      <c r="I23" s="63"/>
      <c r="J23" s="63"/>
      <c r="K23" s="63"/>
      <c r="L23" s="63"/>
      <c r="M23" s="63"/>
      <c r="N23" s="82"/>
      <c r="O23" s="88"/>
      <c r="P23" s="63"/>
      <c r="Q23" s="63"/>
      <c r="R23" s="63"/>
      <c r="S23" s="63"/>
      <c r="T23" s="63"/>
      <c r="U23" s="63"/>
      <c r="V23" s="63"/>
      <c r="W23" s="63"/>
      <c r="X23" s="63"/>
      <c r="Y23" s="63"/>
      <c r="Z23" s="82"/>
      <c r="AA23" s="93"/>
      <c r="AB23" s="23"/>
      <c r="AC23" s="23"/>
      <c r="AD23" s="23"/>
      <c r="AE23" s="23"/>
      <c r="AF23" s="23"/>
      <c r="AG23" s="23"/>
      <c r="AH23" s="23"/>
      <c r="AI23" s="23"/>
      <c r="AJ23" s="23"/>
      <c r="AK23" s="23"/>
      <c r="AL23" s="76"/>
      <c r="AM23" s="23"/>
      <c r="AN23" s="23"/>
      <c r="AO23" s="23"/>
      <c r="AP23" s="23"/>
      <c r="AQ23" s="23"/>
      <c r="AR23" s="23"/>
      <c r="AS23" s="23"/>
      <c r="AT23" s="23"/>
      <c r="AU23" s="23"/>
      <c r="AV23" s="23"/>
      <c r="AW23" s="23"/>
      <c r="AX23" s="76"/>
    </row>
    <row r="24" spans="1:50" ht="14.25" customHeight="1" x14ac:dyDescent="0.25">
      <c r="A24" s="69">
        <v>17</v>
      </c>
      <c r="B24" s="22">
        <f>'DATA SISWA'!E30</f>
        <v>0</v>
      </c>
      <c r="C24" s="63"/>
      <c r="D24" s="63"/>
      <c r="E24" s="63"/>
      <c r="F24" s="63"/>
      <c r="G24" s="63"/>
      <c r="H24" s="63"/>
      <c r="I24" s="63"/>
      <c r="J24" s="63"/>
      <c r="K24" s="63"/>
      <c r="L24" s="63"/>
      <c r="M24" s="63"/>
      <c r="N24" s="82"/>
      <c r="O24" s="88"/>
      <c r="P24" s="63"/>
      <c r="Q24" s="63"/>
      <c r="R24" s="63"/>
      <c r="S24" s="63"/>
      <c r="T24" s="63"/>
      <c r="U24" s="63"/>
      <c r="V24" s="63"/>
      <c r="W24" s="63"/>
      <c r="X24" s="63"/>
      <c r="Y24" s="63"/>
      <c r="Z24" s="82"/>
      <c r="AA24" s="93"/>
      <c r="AB24" s="23"/>
      <c r="AC24" s="23"/>
      <c r="AD24" s="23"/>
      <c r="AE24" s="23"/>
      <c r="AF24" s="23"/>
      <c r="AG24" s="23"/>
      <c r="AH24" s="23"/>
      <c r="AI24" s="23"/>
      <c r="AJ24" s="23"/>
      <c r="AK24" s="23"/>
      <c r="AL24" s="76"/>
      <c r="AM24" s="23"/>
      <c r="AN24" s="23"/>
      <c r="AO24" s="23"/>
      <c r="AP24" s="23"/>
      <c r="AQ24" s="23"/>
      <c r="AR24" s="23"/>
      <c r="AS24" s="23"/>
      <c r="AT24" s="23"/>
      <c r="AU24" s="23"/>
      <c r="AV24" s="23"/>
      <c r="AW24" s="23"/>
      <c r="AX24" s="76"/>
    </row>
    <row r="25" spans="1:50" ht="14.25" customHeight="1" x14ac:dyDescent="0.25">
      <c r="A25" s="69">
        <v>18</v>
      </c>
      <c r="B25" s="22">
        <f>'DATA SISWA'!E31</f>
        <v>0</v>
      </c>
      <c r="C25" s="63"/>
      <c r="D25" s="63"/>
      <c r="E25" s="63"/>
      <c r="F25" s="63"/>
      <c r="G25" s="63"/>
      <c r="H25" s="63"/>
      <c r="I25" s="63"/>
      <c r="J25" s="63"/>
      <c r="K25" s="63"/>
      <c r="L25" s="63"/>
      <c r="M25" s="63"/>
      <c r="N25" s="82"/>
      <c r="O25" s="88"/>
      <c r="P25" s="63"/>
      <c r="Q25" s="63"/>
      <c r="R25" s="63"/>
      <c r="S25" s="63"/>
      <c r="T25" s="63"/>
      <c r="U25" s="63"/>
      <c r="V25" s="63"/>
      <c r="W25" s="63"/>
      <c r="X25" s="63"/>
      <c r="Y25" s="63"/>
      <c r="Z25" s="82"/>
      <c r="AA25" s="93"/>
      <c r="AB25" s="23"/>
      <c r="AC25" s="23"/>
      <c r="AD25" s="23"/>
      <c r="AE25" s="23"/>
      <c r="AF25" s="23"/>
      <c r="AG25" s="23"/>
      <c r="AH25" s="23"/>
      <c r="AI25" s="23"/>
      <c r="AJ25" s="23"/>
      <c r="AK25" s="23"/>
      <c r="AL25" s="76"/>
      <c r="AM25" s="23"/>
      <c r="AN25" s="23"/>
      <c r="AO25" s="23"/>
      <c r="AP25" s="23"/>
      <c r="AQ25" s="23"/>
      <c r="AR25" s="23"/>
      <c r="AS25" s="23"/>
      <c r="AT25" s="23"/>
      <c r="AU25" s="23"/>
      <c r="AV25" s="23"/>
      <c r="AW25" s="23"/>
      <c r="AX25" s="76"/>
    </row>
    <row r="26" spans="1:50" ht="14.25" customHeight="1" x14ac:dyDescent="0.25">
      <c r="A26" s="69">
        <v>19</v>
      </c>
      <c r="B26" s="48">
        <f>'DATA SISWA'!E32</f>
        <v>0</v>
      </c>
      <c r="C26" s="63"/>
      <c r="D26" s="63"/>
      <c r="E26" s="63"/>
      <c r="F26" s="63"/>
      <c r="G26" s="63"/>
      <c r="H26" s="63"/>
      <c r="I26" s="63"/>
      <c r="J26" s="63"/>
      <c r="K26" s="63"/>
      <c r="L26" s="63"/>
      <c r="M26" s="63"/>
      <c r="N26" s="82"/>
      <c r="O26" s="88"/>
      <c r="P26" s="63"/>
      <c r="Q26" s="63"/>
      <c r="R26" s="63"/>
      <c r="S26" s="63"/>
      <c r="T26" s="63"/>
      <c r="U26" s="63"/>
      <c r="V26" s="63"/>
      <c r="W26" s="63"/>
      <c r="X26" s="63"/>
      <c r="Y26" s="63"/>
      <c r="Z26" s="82"/>
      <c r="AA26" s="93"/>
      <c r="AB26" s="23"/>
      <c r="AC26" s="23"/>
      <c r="AD26" s="23"/>
      <c r="AE26" s="23"/>
      <c r="AF26" s="23"/>
      <c r="AG26" s="23"/>
      <c r="AH26" s="23"/>
      <c r="AI26" s="23"/>
      <c r="AJ26" s="23"/>
      <c r="AK26" s="23"/>
      <c r="AL26" s="76"/>
      <c r="AM26" s="23"/>
      <c r="AN26" s="23"/>
      <c r="AO26" s="23"/>
      <c r="AP26" s="23"/>
      <c r="AQ26" s="23"/>
      <c r="AR26" s="23"/>
      <c r="AS26" s="23"/>
      <c r="AT26" s="23"/>
      <c r="AU26" s="23"/>
      <c r="AV26" s="23"/>
      <c r="AW26" s="23"/>
      <c r="AX26" s="76"/>
    </row>
    <row r="27" spans="1:50" ht="14.25" customHeight="1" x14ac:dyDescent="0.25">
      <c r="A27" s="69">
        <v>20</v>
      </c>
      <c r="B27" s="22">
        <f>'DATA SISWA'!E33</f>
        <v>0</v>
      </c>
      <c r="C27" s="63"/>
      <c r="D27" s="63"/>
      <c r="E27" s="63"/>
      <c r="F27" s="63"/>
      <c r="G27" s="63"/>
      <c r="H27" s="63"/>
      <c r="I27" s="63"/>
      <c r="J27" s="63"/>
      <c r="K27" s="63"/>
      <c r="L27" s="63"/>
      <c r="M27" s="63"/>
      <c r="N27" s="82"/>
      <c r="O27" s="88"/>
      <c r="P27" s="63"/>
      <c r="Q27" s="63"/>
      <c r="R27" s="63"/>
      <c r="S27" s="63"/>
      <c r="T27" s="63"/>
      <c r="U27" s="63"/>
      <c r="V27" s="63"/>
      <c r="W27" s="63"/>
      <c r="X27" s="63"/>
      <c r="Y27" s="63"/>
      <c r="Z27" s="82"/>
      <c r="AA27" s="93"/>
      <c r="AB27" s="23"/>
      <c r="AC27" s="23"/>
      <c r="AD27" s="23"/>
      <c r="AE27" s="23"/>
      <c r="AF27" s="23"/>
      <c r="AG27" s="23"/>
      <c r="AH27" s="23"/>
      <c r="AI27" s="23"/>
      <c r="AJ27" s="23"/>
      <c r="AK27" s="23"/>
      <c r="AL27" s="76"/>
      <c r="AM27" s="23"/>
      <c r="AN27" s="23"/>
      <c r="AO27" s="23"/>
      <c r="AP27" s="23"/>
      <c r="AQ27" s="23"/>
      <c r="AR27" s="23"/>
      <c r="AS27" s="23"/>
      <c r="AT27" s="23"/>
      <c r="AU27" s="23"/>
      <c r="AV27" s="23"/>
      <c r="AW27" s="23"/>
      <c r="AX27" s="76"/>
    </row>
    <row r="28" spans="1:50" ht="14.25" customHeight="1" x14ac:dyDescent="0.25">
      <c r="A28" s="69">
        <v>21</v>
      </c>
      <c r="B28" s="22">
        <f>'DATA SISWA'!E34</f>
        <v>0</v>
      </c>
      <c r="C28" s="63"/>
      <c r="D28" s="63"/>
      <c r="E28" s="63"/>
      <c r="F28" s="63"/>
      <c r="G28" s="63"/>
      <c r="H28" s="63"/>
      <c r="I28" s="63"/>
      <c r="J28" s="63"/>
      <c r="K28" s="63"/>
      <c r="L28" s="63"/>
      <c r="M28" s="63"/>
      <c r="N28" s="82"/>
      <c r="O28" s="88"/>
      <c r="P28" s="63"/>
      <c r="Q28" s="63"/>
      <c r="R28" s="63"/>
      <c r="S28" s="63"/>
      <c r="T28" s="63"/>
      <c r="U28" s="63"/>
      <c r="V28" s="63"/>
      <c r="W28" s="63"/>
      <c r="X28" s="63"/>
      <c r="Y28" s="63"/>
      <c r="Z28" s="82"/>
      <c r="AA28" s="93"/>
      <c r="AB28" s="23"/>
      <c r="AC28" s="23"/>
      <c r="AD28" s="23"/>
      <c r="AE28" s="23"/>
      <c r="AF28" s="23"/>
      <c r="AG28" s="23"/>
      <c r="AH28" s="23"/>
      <c r="AI28" s="23"/>
      <c r="AJ28" s="23"/>
      <c r="AK28" s="23"/>
      <c r="AL28" s="76"/>
      <c r="AM28" s="23"/>
      <c r="AN28" s="23"/>
      <c r="AO28" s="23"/>
      <c r="AP28" s="23"/>
      <c r="AQ28" s="23"/>
      <c r="AR28" s="23"/>
      <c r="AS28" s="23"/>
      <c r="AT28" s="23"/>
      <c r="AU28" s="23"/>
      <c r="AV28" s="23"/>
      <c r="AW28" s="23"/>
      <c r="AX28" s="76"/>
    </row>
    <row r="29" spans="1:50" ht="14.25" customHeight="1" x14ac:dyDescent="0.25">
      <c r="A29" s="69">
        <v>22</v>
      </c>
      <c r="B29" s="22">
        <f>'DATA SISWA'!E35</f>
        <v>0</v>
      </c>
      <c r="C29" s="63"/>
      <c r="D29" s="63"/>
      <c r="E29" s="63"/>
      <c r="F29" s="63"/>
      <c r="G29" s="63"/>
      <c r="H29" s="63"/>
      <c r="I29" s="63"/>
      <c r="J29" s="63"/>
      <c r="K29" s="63"/>
      <c r="L29" s="63"/>
      <c r="M29" s="63"/>
      <c r="N29" s="82"/>
      <c r="O29" s="88"/>
      <c r="P29" s="63"/>
      <c r="Q29" s="63"/>
      <c r="R29" s="63"/>
      <c r="S29" s="63"/>
      <c r="T29" s="63"/>
      <c r="U29" s="63"/>
      <c r="V29" s="63"/>
      <c r="W29" s="63"/>
      <c r="X29" s="63"/>
      <c r="Y29" s="63"/>
      <c r="Z29" s="82"/>
      <c r="AA29" s="93"/>
      <c r="AB29" s="23"/>
      <c r="AC29" s="23"/>
      <c r="AD29" s="23"/>
      <c r="AE29" s="23"/>
      <c r="AF29" s="23"/>
      <c r="AG29" s="23"/>
      <c r="AH29" s="23"/>
      <c r="AI29" s="23"/>
      <c r="AJ29" s="23"/>
      <c r="AK29" s="23"/>
      <c r="AL29" s="76"/>
      <c r="AM29" s="23"/>
      <c r="AN29" s="23"/>
      <c r="AO29" s="23"/>
      <c r="AP29" s="23"/>
      <c r="AQ29" s="23"/>
      <c r="AR29" s="23"/>
      <c r="AS29" s="23"/>
      <c r="AT29" s="23"/>
      <c r="AU29" s="23"/>
      <c r="AV29" s="23"/>
      <c r="AW29" s="23"/>
      <c r="AX29" s="76"/>
    </row>
    <row r="30" spans="1:50" ht="14.25" customHeight="1" x14ac:dyDescent="0.25">
      <c r="A30" s="69">
        <v>23</v>
      </c>
      <c r="B30" s="22">
        <f>'DATA SISWA'!E36</f>
        <v>0</v>
      </c>
      <c r="C30" s="63"/>
      <c r="D30" s="63"/>
      <c r="E30" s="63"/>
      <c r="F30" s="63"/>
      <c r="G30" s="63"/>
      <c r="H30" s="63"/>
      <c r="I30" s="63"/>
      <c r="J30" s="63"/>
      <c r="K30" s="63"/>
      <c r="L30" s="63"/>
      <c r="M30" s="63"/>
      <c r="N30" s="82"/>
      <c r="O30" s="88"/>
      <c r="P30" s="63"/>
      <c r="Q30" s="63"/>
      <c r="R30" s="63"/>
      <c r="S30" s="63"/>
      <c r="T30" s="63"/>
      <c r="U30" s="63"/>
      <c r="V30" s="63"/>
      <c r="W30" s="63"/>
      <c r="X30" s="63"/>
      <c r="Y30" s="63"/>
      <c r="Z30" s="82"/>
      <c r="AA30" s="93"/>
      <c r="AB30" s="23"/>
      <c r="AC30" s="23"/>
      <c r="AD30" s="23"/>
      <c r="AE30" s="23"/>
      <c r="AF30" s="23"/>
      <c r="AG30" s="23"/>
      <c r="AH30" s="23"/>
      <c r="AI30" s="23"/>
      <c r="AJ30" s="23"/>
      <c r="AK30" s="23"/>
      <c r="AL30" s="76"/>
      <c r="AM30" s="23"/>
      <c r="AN30" s="23"/>
      <c r="AO30" s="23"/>
      <c r="AP30" s="23"/>
      <c r="AQ30" s="23"/>
      <c r="AR30" s="23"/>
      <c r="AS30" s="23"/>
      <c r="AT30" s="23"/>
      <c r="AU30" s="23"/>
      <c r="AV30" s="23"/>
      <c r="AW30" s="23"/>
      <c r="AX30" s="76"/>
    </row>
    <row r="31" spans="1:50" ht="14.25" customHeight="1" x14ac:dyDescent="0.25">
      <c r="A31" s="69">
        <v>24</v>
      </c>
      <c r="B31" s="22">
        <f>'DATA SISWA'!E37</f>
        <v>0</v>
      </c>
      <c r="C31" s="63"/>
      <c r="D31" s="63"/>
      <c r="E31" s="63"/>
      <c r="F31" s="63"/>
      <c r="G31" s="63"/>
      <c r="H31" s="63"/>
      <c r="I31" s="63"/>
      <c r="J31" s="63"/>
      <c r="K31" s="63"/>
      <c r="L31" s="63"/>
      <c r="M31" s="63"/>
      <c r="N31" s="82"/>
      <c r="O31" s="88"/>
      <c r="P31" s="63"/>
      <c r="Q31" s="63"/>
      <c r="R31" s="63"/>
      <c r="S31" s="63"/>
      <c r="T31" s="63"/>
      <c r="U31" s="63"/>
      <c r="V31" s="63"/>
      <c r="W31" s="63"/>
      <c r="X31" s="63"/>
      <c r="Y31" s="63"/>
      <c r="Z31" s="82"/>
      <c r="AA31" s="93"/>
      <c r="AB31" s="23"/>
      <c r="AC31" s="23"/>
      <c r="AD31" s="23"/>
      <c r="AE31" s="23"/>
      <c r="AF31" s="23"/>
      <c r="AG31" s="23"/>
      <c r="AH31" s="23"/>
      <c r="AI31" s="23"/>
      <c r="AJ31" s="23"/>
      <c r="AK31" s="23"/>
      <c r="AL31" s="76"/>
      <c r="AM31" s="23"/>
      <c r="AN31" s="23"/>
      <c r="AO31" s="23"/>
      <c r="AP31" s="23"/>
      <c r="AQ31" s="23"/>
      <c r="AR31" s="23"/>
      <c r="AS31" s="23"/>
      <c r="AT31" s="23"/>
      <c r="AU31" s="23"/>
      <c r="AV31" s="23"/>
      <c r="AW31" s="23"/>
      <c r="AX31" s="76"/>
    </row>
    <row r="32" spans="1:50" ht="14.25" customHeight="1" x14ac:dyDescent="0.25">
      <c r="A32" s="69">
        <v>25</v>
      </c>
      <c r="B32" s="22">
        <f>'DATA SISWA'!E38</f>
        <v>0</v>
      </c>
      <c r="C32" s="63"/>
      <c r="D32" s="63"/>
      <c r="E32" s="63"/>
      <c r="F32" s="63"/>
      <c r="G32" s="63"/>
      <c r="H32" s="63"/>
      <c r="I32" s="63"/>
      <c r="J32" s="63"/>
      <c r="K32" s="63"/>
      <c r="L32" s="63"/>
      <c r="M32" s="63"/>
      <c r="N32" s="82"/>
      <c r="O32" s="88"/>
      <c r="P32" s="63"/>
      <c r="Q32" s="63"/>
      <c r="R32" s="63"/>
      <c r="S32" s="63"/>
      <c r="T32" s="63"/>
      <c r="U32" s="63"/>
      <c r="V32" s="63"/>
      <c r="W32" s="63"/>
      <c r="X32" s="63"/>
      <c r="Y32" s="63"/>
      <c r="Z32" s="82"/>
      <c r="AA32" s="93"/>
      <c r="AB32" s="23"/>
      <c r="AC32" s="23"/>
      <c r="AD32" s="23"/>
      <c r="AE32" s="23"/>
      <c r="AF32" s="23"/>
      <c r="AG32" s="23"/>
      <c r="AH32" s="23"/>
      <c r="AI32" s="23"/>
      <c r="AJ32" s="23"/>
      <c r="AK32" s="23"/>
      <c r="AL32" s="76"/>
      <c r="AM32" s="23"/>
      <c r="AN32" s="23"/>
      <c r="AO32" s="23"/>
      <c r="AP32" s="23"/>
      <c r="AQ32" s="23"/>
      <c r="AR32" s="23"/>
      <c r="AS32" s="23"/>
      <c r="AT32" s="23"/>
      <c r="AU32" s="23"/>
      <c r="AV32" s="23"/>
      <c r="AW32" s="23"/>
      <c r="AX32" s="76"/>
    </row>
    <row r="33" spans="1:50" ht="14.25" customHeight="1" x14ac:dyDescent="0.25">
      <c r="A33" s="69">
        <v>26</v>
      </c>
      <c r="B33" s="22">
        <f>'DATA SISWA'!E39</f>
        <v>0</v>
      </c>
      <c r="C33" s="63"/>
      <c r="D33" s="63"/>
      <c r="E33" s="63"/>
      <c r="F33" s="63"/>
      <c r="G33" s="63"/>
      <c r="H33" s="63"/>
      <c r="I33" s="63"/>
      <c r="J33" s="63"/>
      <c r="K33" s="63"/>
      <c r="L33" s="63"/>
      <c r="M33" s="63"/>
      <c r="N33" s="82"/>
      <c r="O33" s="88"/>
      <c r="P33" s="63"/>
      <c r="Q33" s="63"/>
      <c r="R33" s="63"/>
      <c r="S33" s="63"/>
      <c r="T33" s="63"/>
      <c r="U33" s="63"/>
      <c r="V33" s="63"/>
      <c r="W33" s="63"/>
      <c r="X33" s="63"/>
      <c r="Y33" s="63"/>
      <c r="Z33" s="82"/>
      <c r="AA33" s="93"/>
      <c r="AB33" s="23"/>
      <c r="AC33" s="23"/>
      <c r="AD33" s="23"/>
      <c r="AE33" s="23"/>
      <c r="AF33" s="23"/>
      <c r="AG33" s="23"/>
      <c r="AH33" s="23"/>
      <c r="AI33" s="23"/>
      <c r="AJ33" s="23"/>
      <c r="AK33" s="23"/>
      <c r="AL33" s="76"/>
      <c r="AM33" s="23"/>
      <c r="AN33" s="23"/>
      <c r="AO33" s="23"/>
      <c r="AP33" s="23"/>
      <c r="AQ33" s="23"/>
      <c r="AR33" s="23"/>
      <c r="AS33" s="23"/>
      <c r="AT33" s="23"/>
      <c r="AU33" s="23"/>
      <c r="AV33" s="23"/>
      <c r="AW33" s="23"/>
      <c r="AX33" s="76"/>
    </row>
    <row r="34" spans="1:50" ht="14.25" customHeight="1" x14ac:dyDescent="0.25">
      <c r="A34" s="69">
        <v>27</v>
      </c>
      <c r="B34" s="22">
        <f>'DATA SISWA'!E40</f>
        <v>0</v>
      </c>
      <c r="C34" s="63"/>
      <c r="D34" s="63"/>
      <c r="E34" s="63"/>
      <c r="F34" s="63"/>
      <c r="G34" s="63"/>
      <c r="H34" s="63"/>
      <c r="I34" s="63"/>
      <c r="J34" s="63"/>
      <c r="K34" s="63"/>
      <c r="L34" s="63"/>
      <c r="M34" s="63"/>
      <c r="N34" s="82"/>
      <c r="O34" s="88"/>
      <c r="P34" s="63"/>
      <c r="Q34" s="63"/>
      <c r="R34" s="63"/>
      <c r="S34" s="63"/>
      <c r="T34" s="63"/>
      <c r="U34" s="63"/>
      <c r="V34" s="63"/>
      <c r="W34" s="63"/>
      <c r="X34" s="63"/>
      <c r="Y34" s="63"/>
      <c r="Z34" s="82"/>
      <c r="AA34" s="93"/>
      <c r="AB34" s="23"/>
      <c r="AC34" s="23"/>
      <c r="AD34" s="23"/>
      <c r="AE34" s="23"/>
      <c r="AF34" s="23"/>
      <c r="AG34" s="23"/>
      <c r="AH34" s="23"/>
      <c r="AI34" s="23"/>
      <c r="AJ34" s="23"/>
      <c r="AK34" s="23"/>
      <c r="AL34" s="76"/>
      <c r="AM34" s="23"/>
      <c r="AN34" s="23"/>
      <c r="AO34" s="23"/>
      <c r="AP34" s="23"/>
      <c r="AQ34" s="23"/>
      <c r="AR34" s="23"/>
      <c r="AS34" s="23"/>
      <c r="AT34" s="23"/>
      <c r="AU34" s="23"/>
      <c r="AV34" s="23"/>
      <c r="AW34" s="23"/>
      <c r="AX34" s="76"/>
    </row>
    <row r="35" spans="1:50" ht="14.25" customHeight="1" x14ac:dyDescent="0.25">
      <c r="A35" s="69">
        <v>28</v>
      </c>
      <c r="B35" s="22">
        <f>'DATA SISWA'!E41</f>
        <v>0</v>
      </c>
      <c r="C35" s="63"/>
      <c r="D35" s="63"/>
      <c r="E35" s="63"/>
      <c r="F35" s="63"/>
      <c r="G35" s="63"/>
      <c r="H35" s="63"/>
      <c r="I35" s="63"/>
      <c r="J35" s="63"/>
      <c r="K35" s="63"/>
      <c r="L35" s="63"/>
      <c r="M35" s="63"/>
      <c r="N35" s="82"/>
      <c r="O35" s="88"/>
      <c r="P35" s="63"/>
      <c r="Q35" s="63"/>
      <c r="R35" s="63"/>
      <c r="S35" s="63"/>
      <c r="T35" s="63"/>
      <c r="U35" s="63"/>
      <c r="V35" s="63"/>
      <c r="W35" s="63"/>
      <c r="X35" s="63"/>
      <c r="Y35" s="63"/>
      <c r="Z35" s="82"/>
      <c r="AA35" s="93"/>
      <c r="AB35" s="23"/>
      <c r="AC35" s="23"/>
      <c r="AD35" s="23"/>
      <c r="AE35" s="23"/>
      <c r="AF35" s="23"/>
      <c r="AG35" s="23"/>
      <c r="AH35" s="23"/>
      <c r="AI35" s="23"/>
      <c r="AJ35" s="23"/>
      <c r="AK35" s="23"/>
      <c r="AL35" s="76"/>
      <c r="AM35" s="23"/>
      <c r="AN35" s="23"/>
      <c r="AO35" s="23"/>
      <c r="AP35" s="23"/>
      <c r="AQ35" s="23"/>
      <c r="AR35" s="23"/>
      <c r="AS35" s="23"/>
      <c r="AT35" s="23"/>
      <c r="AU35" s="23"/>
      <c r="AV35" s="23"/>
      <c r="AW35" s="23"/>
      <c r="AX35" s="76"/>
    </row>
    <row r="36" spans="1:50" ht="14.25" customHeight="1" x14ac:dyDescent="0.25">
      <c r="A36" s="69">
        <v>29</v>
      </c>
      <c r="B36" s="22">
        <f>'DATA SISWA'!E42</f>
        <v>0</v>
      </c>
      <c r="C36" s="63"/>
      <c r="D36" s="63"/>
      <c r="E36" s="63"/>
      <c r="F36" s="63"/>
      <c r="G36" s="63"/>
      <c r="H36" s="63"/>
      <c r="I36" s="63"/>
      <c r="J36" s="63"/>
      <c r="K36" s="63"/>
      <c r="L36" s="63"/>
      <c r="M36" s="63"/>
      <c r="N36" s="82"/>
      <c r="O36" s="88"/>
      <c r="P36" s="63"/>
      <c r="Q36" s="63"/>
      <c r="R36" s="63"/>
      <c r="S36" s="63"/>
      <c r="T36" s="63"/>
      <c r="U36" s="63"/>
      <c r="V36" s="63"/>
      <c r="W36" s="63"/>
      <c r="X36" s="63"/>
      <c r="Y36" s="63"/>
      <c r="Z36" s="82"/>
      <c r="AA36" s="93"/>
      <c r="AB36" s="23"/>
      <c r="AC36" s="23"/>
      <c r="AD36" s="23"/>
      <c r="AE36" s="23"/>
      <c r="AF36" s="23"/>
      <c r="AG36" s="23"/>
      <c r="AH36" s="23"/>
      <c r="AI36" s="23"/>
      <c r="AJ36" s="23"/>
      <c r="AK36" s="23"/>
      <c r="AL36" s="76"/>
      <c r="AM36" s="23"/>
      <c r="AN36" s="23"/>
      <c r="AO36" s="23"/>
      <c r="AP36" s="23"/>
      <c r="AQ36" s="23"/>
      <c r="AR36" s="23"/>
      <c r="AS36" s="23"/>
      <c r="AT36" s="23"/>
      <c r="AU36" s="23"/>
      <c r="AV36" s="23"/>
      <c r="AW36" s="23"/>
      <c r="AX36" s="76"/>
    </row>
    <row r="37" spans="1:50" ht="14.25" customHeight="1" x14ac:dyDescent="0.25">
      <c r="A37" s="69">
        <v>30</v>
      </c>
      <c r="B37" s="22">
        <f>'DATA SISWA'!E43</f>
        <v>0</v>
      </c>
      <c r="C37" s="63"/>
      <c r="D37" s="63"/>
      <c r="E37" s="63"/>
      <c r="F37" s="63"/>
      <c r="G37" s="63"/>
      <c r="H37" s="63"/>
      <c r="I37" s="63"/>
      <c r="J37" s="63"/>
      <c r="K37" s="63"/>
      <c r="L37" s="63"/>
      <c r="M37" s="63"/>
      <c r="N37" s="82"/>
      <c r="O37" s="88"/>
      <c r="P37" s="63"/>
      <c r="Q37" s="63"/>
      <c r="R37" s="63"/>
      <c r="S37" s="63"/>
      <c r="T37" s="63"/>
      <c r="U37" s="63"/>
      <c r="V37" s="63"/>
      <c r="W37" s="63"/>
      <c r="X37" s="63"/>
      <c r="Y37" s="63"/>
      <c r="Z37" s="82"/>
      <c r="AA37" s="93"/>
      <c r="AB37" s="23"/>
      <c r="AC37" s="23"/>
      <c r="AD37" s="23"/>
      <c r="AE37" s="23"/>
      <c r="AF37" s="23"/>
      <c r="AG37" s="23"/>
      <c r="AH37" s="23"/>
      <c r="AI37" s="23"/>
      <c r="AJ37" s="23"/>
      <c r="AK37" s="23"/>
      <c r="AL37" s="76"/>
      <c r="AM37" s="23"/>
      <c r="AN37" s="23"/>
      <c r="AO37" s="23"/>
      <c r="AP37" s="23"/>
      <c r="AQ37" s="23"/>
      <c r="AR37" s="23"/>
      <c r="AS37" s="23"/>
      <c r="AT37" s="23"/>
      <c r="AU37" s="23"/>
      <c r="AV37" s="23"/>
      <c r="AW37" s="23"/>
      <c r="AX37" s="76"/>
    </row>
    <row r="38" spans="1:50" ht="14.25" customHeight="1" x14ac:dyDescent="0.25">
      <c r="A38" s="69">
        <v>31</v>
      </c>
      <c r="B38" s="22">
        <f>'DATA SISWA'!E44</f>
        <v>0</v>
      </c>
      <c r="C38" s="63"/>
      <c r="D38" s="63"/>
      <c r="E38" s="63"/>
      <c r="F38" s="63"/>
      <c r="G38" s="63"/>
      <c r="H38" s="63"/>
      <c r="I38" s="63"/>
      <c r="J38" s="63"/>
      <c r="K38" s="63"/>
      <c r="L38" s="63"/>
      <c r="M38" s="63"/>
      <c r="N38" s="82"/>
      <c r="O38" s="88"/>
      <c r="P38" s="63"/>
      <c r="Q38" s="63"/>
      <c r="R38" s="63"/>
      <c r="S38" s="63"/>
      <c r="T38" s="63"/>
      <c r="U38" s="63"/>
      <c r="V38" s="63"/>
      <c r="W38" s="63"/>
      <c r="X38" s="63"/>
      <c r="Y38" s="63"/>
      <c r="Z38" s="82"/>
      <c r="AA38" s="93"/>
      <c r="AB38" s="23"/>
      <c r="AC38" s="23"/>
      <c r="AD38" s="23"/>
      <c r="AE38" s="23"/>
      <c r="AF38" s="23"/>
      <c r="AG38" s="23"/>
      <c r="AH38" s="23"/>
      <c r="AI38" s="23"/>
      <c r="AJ38" s="23"/>
      <c r="AK38" s="23"/>
      <c r="AL38" s="76"/>
      <c r="AM38" s="23"/>
      <c r="AN38" s="23"/>
      <c r="AO38" s="23"/>
      <c r="AP38" s="23"/>
      <c r="AQ38" s="23"/>
      <c r="AR38" s="23"/>
      <c r="AS38" s="23"/>
      <c r="AT38" s="23"/>
      <c r="AU38" s="23"/>
      <c r="AV38" s="23"/>
      <c r="AW38" s="23"/>
      <c r="AX38" s="76"/>
    </row>
    <row r="39" spans="1:50" ht="14.25" customHeight="1" x14ac:dyDescent="0.25">
      <c r="A39" s="69">
        <v>32</v>
      </c>
      <c r="B39" s="22">
        <f>'DATA SISWA'!E45</f>
        <v>0</v>
      </c>
      <c r="C39" s="63"/>
      <c r="D39" s="63"/>
      <c r="E39" s="63"/>
      <c r="F39" s="63"/>
      <c r="G39" s="63"/>
      <c r="H39" s="63"/>
      <c r="I39" s="63"/>
      <c r="J39" s="63"/>
      <c r="K39" s="63"/>
      <c r="L39" s="63"/>
      <c r="M39" s="63"/>
      <c r="N39" s="82"/>
      <c r="O39" s="88"/>
      <c r="P39" s="63"/>
      <c r="Q39" s="63"/>
      <c r="R39" s="63"/>
      <c r="S39" s="63"/>
      <c r="T39" s="63"/>
      <c r="U39" s="63"/>
      <c r="V39" s="63"/>
      <c r="W39" s="63"/>
      <c r="X39" s="63"/>
      <c r="Y39" s="63"/>
      <c r="Z39" s="82"/>
      <c r="AA39" s="93"/>
      <c r="AB39" s="23"/>
      <c r="AC39" s="23"/>
      <c r="AD39" s="23"/>
      <c r="AE39" s="23"/>
      <c r="AF39" s="23"/>
      <c r="AG39" s="23"/>
      <c r="AH39" s="23"/>
      <c r="AI39" s="23"/>
      <c r="AJ39" s="23"/>
      <c r="AK39" s="23"/>
      <c r="AL39" s="76"/>
      <c r="AM39" s="23"/>
      <c r="AN39" s="23"/>
      <c r="AO39" s="23"/>
      <c r="AP39" s="23"/>
      <c r="AQ39" s="23"/>
      <c r="AR39" s="23"/>
      <c r="AS39" s="23"/>
      <c r="AT39" s="23"/>
      <c r="AU39" s="23"/>
      <c r="AV39" s="23"/>
      <c r="AW39" s="23"/>
      <c r="AX39" s="76"/>
    </row>
    <row r="40" spans="1:50" ht="14.25" customHeight="1" x14ac:dyDescent="0.25">
      <c r="A40" s="69">
        <v>33</v>
      </c>
      <c r="B40" s="22">
        <f>'DATA SISWA'!E46</f>
        <v>0</v>
      </c>
      <c r="C40" s="63"/>
      <c r="D40" s="63"/>
      <c r="E40" s="63"/>
      <c r="F40" s="63"/>
      <c r="G40" s="63"/>
      <c r="H40" s="63"/>
      <c r="I40" s="63"/>
      <c r="J40" s="63"/>
      <c r="K40" s="63"/>
      <c r="L40" s="63"/>
      <c r="M40" s="63"/>
      <c r="N40" s="82"/>
      <c r="O40" s="88"/>
      <c r="P40" s="63"/>
      <c r="Q40" s="63"/>
      <c r="R40" s="63"/>
      <c r="S40" s="63"/>
      <c r="T40" s="63"/>
      <c r="U40" s="63"/>
      <c r="V40" s="63"/>
      <c r="W40" s="63"/>
      <c r="X40" s="63"/>
      <c r="Y40" s="63"/>
      <c r="Z40" s="82"/>
      <c r="AA40" s="93"/>
      <c r="AB40" s="23"/>
      <c r="AC40" s="23"/>
      <c r="AD40" s="23"/>
      <c r="AE40" s="23"/>
      <c r="AF40" s="23"/>
      <c r="AG40" s="23"/>
      <c r="AH40" s="23"/>
      <c r="AI40" s="23"/>
      <c r="AJ40" s="23"/>
      <c r="AK40" s="23"/>
      <c r="AL40" s="76"/>
      <c r="AM40" s="23"/>
      <c r="AN40" s="23"/>
      <c r="AO40" s="23"/>
      <c r="AP40" s="23"/>
      <c r="AQ40" s="23"/>
      <c r="AR40" s="23"/>
      <c r="AS40" s="23"/>
      <c r="AT40" s="23"/>
      <c r="AU40" s="23"/>
      <c r="AV40" s="23"/>
      <c r="AW40" s="23"/>
      <c r="AX40" s="76"/>
    </row>
    <row r="41" spans="1:50" ht="14.25" customHeight="1" x14ac:dyDescent="0.25">
      <c r="A41" s="69">
        <v>34</v>
      </c>
      <c r="B41" s="22">
        <f>'DATA SISWA'!E47</f>
        <v>0</v>
      </c>
      <c r="C41" s="63"/>
      <c r="D41" s="63"/>
      <c r="E41" s="63"/>
      <c r="F41" s="63"/>
      <c r="G41" s="63"/>
      <c r="H41" s="63"/>
      <c r="I41" s="63"/>
      <c r="J41" s="63"/>
      <c r="K41" s="63"/>
      <c r="L41" s="63"/>
      <c r="M41" s="63"/>
      <c r="N41" s="82"/>
      <c r="O41" s="88"/>
      <c r="P41" s="63"/>
      <c r="Q41" s="63"/>
      <c r="R41" s="63"/>
      <c r="S41" s="63"/>
      <c r="T41" s="63"/>
      <c r="U41" s="63"/>
      <c r="V41" s="63"/>
      <c r="W41" s="63"/>
      <c r="X41" s="63"/>
      <c r="Y41" s="63"/>
      <c r="Z41" s="82"/>
      <c r="AA41" s="86"/>
      <c r="AB41" s="24"/>
      <c r="AC41" s="24"/>
      <c r="AD41" s="24"/>
      <c r="AE41" s="24"/>
      <c r="AF41" s="24"/>
      <c r="AG41" s="24"/>
      <c r="AH41" s="24"/>
      <c r="AI41" s="24"/>
      <c r="AJ41" s="24"/>
      <c r="AK41" s="24"/>
      <c r="AL41" s="71"/>
      <c r="AM41" s="24"/>
      <c r="AN41" s="24"/>
      <c r="AO41" s="24"/>
      <c r="AP41" s="24"/>
      <c r="AQ41" s="24"/>
      <c r="AR41" s="24"/>
      <c r="AS41" s="24"/>
      <c r="AT41" s="24"/>
      <c r="AU41" s="24"/>
      <c r="AV41" s="24"/>
      <c r="AW41" s="24"/>
      <c r="AX41" s="71"/>
    </row>
    <row r="42" spans="1:50" ht="14.25" customHeight="1" x14ac:dyDescent="0.25">
      <c r="A42" s="69">
        <v>35</v>
      </c>
      <c r="B42" s="22">
        <f>'DATA SISWA'!E48</f>
        <v>0</v>
      </c>
      <c r="C42" s="40"/>
      <c r="D42" s="40"/>
      <c r="E42" s="40"/>
      <c r="F42" s="40"/>
      <c r="G42" s="40"/>
      <c r="H42" s="40"/>
      <c r="I42" s="40"/>
      <c r="J42" s="40"/>
      <c r="K42" s="40"/>
      <c r="L42" s="40"/>
      <c r="M42" s="40"/>
      <c r="N42" s="83"/>
      <c r="O42" s="89"/>
      <c r="P42" s="41"/>
      <c r="Q42" s="41"/>
      <c r="R42" s="41"/>
      <c r="S42" s="41"/>
      <c r="T42" s="41"/>
      <c r="U42" s="41"/>
      <c r="V42" s="41"/>
      <c r="W42" s="41"/>
      <c r="X42" s="41"/>
      <c r="Y42" s="41"/>
      <c r="Z42" s="90"/>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40"/>
      <c r="D43" s="40"/>
      <c r="E43" s="40"/>
      <c r="F43" s="40"/>
      <c r="G43" s="40"/>
      <c r="H43" s="40"/>
      <c r="I43" s="40"/>
      <c r="J43" s="40"/>
      <c r="K43" s="40"/>
      <c r="L43" s="40"/>
      <c r="M43" s="40"/>
      <c r="N43" s="83"/>
      <c r="O43" s="89"/>
      <c r="P43" s="41"/>
      <c r="Q43" s="41"/>
      <c r="R43" s="41"/>
      <c r="S43" s="41"/>
      <c r="T43" s="41"/>
      <c r="U43" s="41"/>
      <c r="V43" s="41"/>
      <c r="W43" s="41"/>
      <c r="X43" s="41"/>
      <c r="Y43" s="41"/>
      <c r="Z43" s="90"/>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40"/>
      <c r="D44" s="40"/>
      <c r="E44" s="40"/>
      <c r="F44" s="40"/>
      <c r="G44" s="40"/>
      <c r="H44" s="40"/>
      <c r="I44" s="40"/>
      <c r="J44" s="40"/>
      <c r="K44" s="40"/>
      <c r="L44" s="40"/>
      <c r="M44" s="40"/>
      <c r="N44" s="83"/>
      <c r="O44" s="89"/>
      <c r="P44" s="41"/>
      <c r="Q44" s="41"/>
      <c r="R44" s="41"/>
      <c r="S44" s="41"/>
      <c r="T44" s="41"/>
      <c r="U44" s="41"/>
      <c r="V44" s="41"/>
      <c r="W44" s="41"/>
      <c r="X44" s="41"/>
      <c r="Y44" s="41"/>
      <c r="Z44" s="90"/>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40"/>
      <c r="D45" s="40"/>
      <c r="E45" s="40"/>
      <c r="F45" s="40"/>
      <c r="G45" s="40"/>
      <c r="H45" s="40"/>
      <c r="I45" s="40"/>
      <c r="J45" s="40"/>
      <c r="K45" s="40"/>
      <c r="L45" s="40"/>
      <c r="M45" s="40"/>
      <c r="N45" s="83"/>
      <c r="O45" s="89"/>
      <c r="P45" s="41"/>
      <c r="Q45" s="41"/>
      <c r="R45" s="41"/>
      <c r="S45" s="41"/>
      <c r="T45" s="41"/>
      <c r="U45" s="41"/>
      <c r="V45" s="41"/>
      <c r="W45" s="41"/>
      <c r="X45" s="41"/>
      <c r="Y45" s="41"/>
      <c r="Z45" s="90"/>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40"/>
      <c r="D46" s="40"/>
      <c r="E46" s="40"/>
      <c r="F46" s="40"/>
      <c r="G46" s="40"/>
      <c r="H46" s="40"/>
      <c r="I46" s="40"/>
      <c r="J46" s="40"/>
      <c r="K46" s="40"/>
      <c r="L46" s="40"/>
      <c r="M46" s="40"/>
      <c r="N46" s="83"/>
      <c r="O46" s="89"/>
      <c r="P46" s="41"/>
      <c r="Q46" s="41"/>
      <c r="R46" s="41"/>
      <c r="S46" s="41"/>
      <c r="T46" s="41"/>
      <c r="U46" s="41"/>
      <c r="V46" s="41"/>
      <c r="W46" s="41"/>
      <c r="X46" s="41"/>
      <c r="Y46" s="41"/>
      <c r="Z46" s="90"/>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7"/>
      <c r="D47" s="77"/>
      <c r="E47" s="77"/>
      <c r="F47" s="77"/>
      <c r="G47" s="77"/>
      <c r="H47" s="77"/>
      <c r="I47" s="77"/>
      <c r="J47" s="77"/>
      <c r="K47" s="77"/>
      <c r="L47" s="77"/>
      <c r="M47" s="77"/>
      <c r="N47" s="84"/>
      <c r="O47" s="91"/>
      <c r="P47" s="78"/>
      <c r="Q47" s="78"/>
      <c r="R47" s="78"/>
      <c r="S47" s="78"/>
      <c r="T47" s="78"/>
      <c r="U47" s="78"/>
      <c r="V47" s="78"/>
      <c r="W47" s="78"/>
      <c r="X47" s="78"/>
      <c r="Y47" s="78"/>
      <c r="Z47" s="92"/>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 id="{FC81AB7E-C46E-4304-95DA-46285EF8B989}">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C8:AX47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DIMENSI!$A$1:$A$6</xm:f>
          </x14:formula1>
          <xm:sqref>B4:B6</xm:sqref>
        </x14:dataValidation>
        <x14:dataValidation type="list" allowBlank="1" showInputMessage="1" showErrorMessage="1">
          <x14:formula1>
            <xm:f>DESKRIPSI!$C$2:$C$47</xm:f>
          </x14:formula1>
          <xm:sqref>AQ5 AU5 AA5 AE5 AI5 AM5</xm:sqref>
        </x14:dataValidation>
        <x14:dataValidation type="list" allowBlank="1" showInputMessage="1" showErrorMessage="1">
          <x14:formula1>
            <xm:f>DESKRIPSI!$C$33:$C$39</xm:f>
          </x14:formula1>
          <xm:sqref>C5:Z5</xm:sqref>
        </x14:dataValidation>
        <x14:dataValidation type="list" showInputMessage="1" showErrorMessage="1">
          <x14:formula1>
            <xm:f>DIMENSI!$C$16:$C$17</xm:f>
          </x14:formula1>
          <xm:sqref>C4:AX4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39997558519241921"/>
  </sheetPr>
  <dimension ref="A1:AX1001"/>
  <sheetViews>
    <sheetView view="pageBreakPreview" zoomScale="80" zoomScaleNormal="7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3.7109375" style="26" customWidth="1"/>
    <col min="15" max="50" width="3.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0" t="str">
        <f>BERIMAN!B2</f>
        <v>DESKRIPSI PROJEK 1 :</v>
      </c>
      <c r="C2" s="237" t="str">
        <f>BERIMAN!C2</f>
        <v xml:space="preserve">Projek pertama yang dilaksanakan di kelas 4 ini mengusung tema Bhinneka Tunggal Ika. Dimensi yang diangkat adalah Beriman, Bertaqwa kepada Tuhan YME dan Berakhlak Mulia, Mandiri, dan Gotong royong. Melalui aktivitas projek peserta didik belajar mengenali dirinya, menyadari keunikan dirinya dan orang lain, serta menunjukkan sikap toleransi terhadap perbedaan di sekitarnya. Mengikuti fieldtrip untuk meneladani perjuangan pahlawan dalam mempertahankan persatuan Indonesia dan mengenal beragam profesi. Menunjukkan sikap bersyukur dalam perbedaan dan mampu bergotong-royong dalam membuat kriya.  </v>
      </c>
      <c r="D2" s="237"/>
      <c r="E2" s="237"/>
      <c r="F2" s="237"/>
      <c r="G2" s="237"/>
      <c r="H2" s="237"/>
      <c r="I2" s="237"/>
      <c r="J2" s="237"/>
      <c r="K2" s="237"/>
      <c r="L2" s="237"/>
      <c r="M2" s="237"/>
      <c r="N2" s="237"/>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thickBot="1" x14ac:dyDescent="0.3">
      <c r="A3" s="21"/>
      <c r="B3" s="21"/>
      <c r="C3" s="27">
        <v>3</v>
      </c>
      <c r="D3" s="27">
        <v>4</v>
      </c>
      <c r="E3" s="27">
        <v>5</v>
      </c>
      <c r="F3" s="27">
        <v>6</v>
      </c>
      <c r="G3" s="27">
        <v>7</v>
      </c>
      <c r="H3" s="27">
        <v>8</v>
      </c>
      <c r="I3" s="27">
        <v>9</v>
      </c>
      <c r="J3" s="27">
        <v>10</v>
      </c>
      <c r="K3" s="27">
        <v>11</v>
      </c>
      <c r="L3" s="27">
        <v>12</v>
      </c>
      <c r="M3" s="27">
        <v>13</v>
      </c>
      <c r="N3" s="27">
        <v>14</v>
      </c>
      <c r="O3" s="27">
        <v>15</v>
      </c>
      <c r="P3" s="27">
        <v>16</v>
      </c>
      <c r="Q3" s="27">
        <v>17</v>
      </c>
      <c r="R3" s="27">
        <v>18</v>
      </c>
      <c r="S3" s="27">
        <v>19</v>
      </c>
      <c r="T3" s="27">
        <v>20</v>
      </c>
      <c r="U3" s="27">
        <v>21</v>
      </c>
      <c r="V3" s="27">
        <v>22</v>
      </c>
      <c r="W3" s="27">
        <v>23</v>
      </c>
      <c r="X3" s="27">
        <v>24</v>
      </c>
      <c r="Y3" s="27">
        <v>25</v>
      </c>
      <c r="Z3" s="27">
        <v>26</v>
      </c>
      <c r="AA3" s="27">
        <v>27</v>
      </c>
      <c r="AB3" s="27">
        <v>28</v>
      </c>
      <c r="AC3" s="27">
        <v>29</v>
      </c>
      <c r="AD3" s="27">
        <v>30</v>
      </c>
      <c r="AE3" s="27">
        <v>31</v>
      </c>
      <c r="AF3" s="27">
        <v>32</v>
      </c>
      <c r="AG3" s="27">
        <v>33</v>
      </c>
      <c r="AH3" s="27">
        <v>34</v>
      </c>
      <c r="AI3" s="27">
        <v>35</v>
      </c>
      <c r="AJ3" s="27">
        <v>36</v>
      </c>
      <c r="AK3" s="27">
        <v>37</v>
      </c>
      <c r="AL3" s="27">
        <v>38</v>
      </c>
      <c r="AM3" s="27">
        <v>39</v>
      </c>
      <c r="AN3" s="27">
        <v>40</v>
      </c>
      <c r="AO3" s="27">
        <v>41</v>
      </c>
      <c r="AP3" s="27">
        <v>42</v>
      </c>
      <c r="AQ3" s="27">
        <v>43</v>
      </c>
      <c r="AR3" s="27">
        <v>44</v>
      </c>
      <c r="AS3" s="27">
        <v>45</v>
      </c>
      <c r="AT3" s="27">
        <v>46</v>
      </c>
      <c r="AU3" s="27">
        <v>47</v>
      </c>
      <c r="AV3" s="27">
        <v>48</v>
      </c>
      <c r="AW3" s="27">
        <v>49</v>
      </c>
      <c r="AX3" s="27">
        <v>50</v>
      </c>
    </row>
    <row r="4" spans="1:50" ht="14.25" customHeight="1" x14ac:dyDescent="0.25">
      <c r="A4" s="207" t="s">
        <v>17</v>
      </c>
      <c r="B4" s="209" t="s">
        <v>161</v>
      </c>
      <c r="C4" s="211" t="s">
        <v>59</v>
      </c>
      <c r="D4" s="212"/>
      <c r="E4" s="212"/>
      <c r="F4" s="212"/>
      <c r="G4" s="212"/>
      <c r="H4" s="212"/>
      <c r="I4" s="212"/>
      <c r="J4" s="212"/>
      <c r="K4" s="212"/>
      <c r="L4" s="212"/>
      <c r="M4" s="212"/>
      <c r="N4" s="213"/>
      <c r="O4" s="218" t="s">
        <v>64</v>
      </c>
      <c r="P4" s="219"/>
      <c r="Q4" s="219"/>
      <c r="R4" s="219"/>
      <c r="S4" s="219"/>
      <c r="T4" s="219"/>
      <c r="U4" s="219"/>
      <c r="V4" s="219"/>
      <c r="W4" s="219"/>
      <c r="X4" s="219"/>
      <c r="Y4" s="219"/>
      <c r="Z4" s="220"/>
      <c r="AA4" s="230" t="s">
        <v>67</v>
      </c>
      <c r="AB4" s="231"/>
      <c r="AC4" s="231"/>
      <c r="AD4" s="231"/>
      <c r="AE4" s="231"/>
      <c r="AF4" s="231"/>
      <c r="AG4" s="231"/>
      <c r="AH4" s="231"/>
      <c r="AI4" s="231"/>
      <c r="AJ4" s="231"/>
      <c r="AK4" s="231"/>
      <c r="AL4" s="232"/>
      <c r="AM4" s="222"/>
      <c r="AN4" s="222"/>
      <c r="AO4" s="222"/>
      <c r="AP4" s="222"/>
      <c r="AQ4" s="222"/>
      <c r="AR4" s="222"/>
      <c r="AS4" s="222"/>
      <c r="AT4" s="222"/>
      <c r="AU4" s="222"/>
      <c r="AV4" s="222"/>
      <c r="AW4" s="222"/>
      <c r="AX4" s="223"/>
    </row>
    <row r="5" spans="1:50" ht="60" customHeight="1" x14ac:dyDescent="0.25">
      <c r="A5" s="208"/>
      <c r="B5" s="210"/>
      <c r="C5" s="214" t="s">
        <v>60</v>
      </c>
      <c r="D5" s="215"/>
      <c r="E5" s="215"/>
      <c r="F5" s="216"/>
      <c r="G5" s="214" t="s">
        <v>61</v>
      </c>
      <c r="H5" s="215"/>
      <c r="I5" s="215"/>
      <c r="J5" s="216"/>
      <c r="K5" s="214"/>
      <c r="L5" s="215"/>
      <c r="M5" s="215"/>
      <c r="N5" s="217"/>
      <c r="O5" s="221" t="s">
        <v>65</v>
      </c>
      <c r="P5" s="204"/>
      <c r="Q5" s="204"/>
      <c r="R5" s="205"/>
      <c r="S5" s="204"/>
      <c r="T5" s="204"/>
      <c r="U5" s="204"/>
      <c r="V5" s="205"/>
      <c r="W5" s="204"/>
      <c r="X5" s="204"/>
      <c r="Y5" s="204"/>
      <c r="Z5" s="206"/>
      <c r="AA5" s="227" t="s">
        <v>105</v>
      </c>
      <c r="AB5" s="228"/>
      <c r="AC5" s="228"/>
      <c r="AD5" s="228"/>
      <c r="AE5" s="228"/>
      <c r="AF5" s="228"/>
      <c r="AG5" s="228"/>
      <c r="AH5" s="228"/>
      <c r="AI5" s="228"/>
      <c r="AJ5" s="228"/>
      <c r="AK5" s="228"/>
      <c r="AL5" s="229"/>
      <c r="AM5" s="224"/>
      <c r="AN5" s="225"/>
      <c r="AO5" s="225"/>
      <c r="AP5" s="225"/>
      <c r="AQ5" s="225"/>
      <c r="AR5" s="225"/>
      <c r="AS5" s="225"/>
      <c r="AT5" s="225"/>
      <c r="AU5" s="225"/>
      <c r="AV5" s="225"/>
      <c r="AW5" s="225"/>
      <c r="AX5" s="226"/>
    </row>
    <row r="6" spans="1:50" s="60" customFormat="1" ht="118.15" customHeight="1" x14ac:dyDescent="0.2">
      <c r="A6" s="65"/>
      <c r="B6" s="66"/>
      <c r="C6" s="199" t="e">
        <f>VLOOKUP(C5,DESKRIPSI!C2:E11,3,0)</f>
        <v>#N/A</v>
      </c>
      <c r="D6" s="200"/>
      <c r="E6" s="200"/>
      <c r="F6" s="201"/>
      <c r="G6" s="199" t="e">
        <f>VLOOKUP(G5,DESKRIPSI!G2:I11,3,0)</f>
        <v>#N/A</v>
      </c>
      <c r="H6" s="200"/>
      <c r="I6" s="200"/>
      <c r="J6" s="201"/>
      <c r="K6" s="199" t="e">
        <f>VLOOKUP(K5,DESKRIPSI!K2:M11,3,0)</f>
        <v>#N/A</v>
      </c>
      <c r="L6" s="200"/>
      <c r="M6" s="200"/>
      <c r="N6" s="202"/>
      <c r="O6" s="203" t="str">
        <f>VLOOKUP(O5,DESKRIPSI!$C$1:$E$48,3,0)</f>
        <v>Peka dan mengapresiasi orang-orang di lingkungan sekitar, kemudian melakukan tindakan untuk menjaga keselarasan dalam berelasi dengan orang lain.</v>
      </c>
      <c r="P6" s="191"/>
      <c r="Q6" s="191"/>
      <c r="R6" s="192"/>
      <c r="S6" s="190" t="e">
        <f>VLOOKUP(S5,DESKRIPSI!$C$1:$E$48,3,0)</f>
        <v>#N/A</v>
      </c>
      <c r="T6" s="191"/>
      <c r="U6" s="191"/>
      <c r="V6" s="192"/>
      <c r="W6" s="190" t="e">
        <f>VLOOKUP(W5,DESKRIPSI!$C$1:$E$48,3,0)</f>
        <v>#N/A</v>
      </c>
      <c r="X6" s="191"/>
      <c r="Y6" s="191"/>
      <c r="Z6" s="193"/>
      <c r="AA6" s="194" t="str">
        <f>VLOOKUP(AA5,DESKRIPSI!$C$1:$E$48,3,0)</f>
        <v>Memberi dan menerima hal yang dianggap penting dan berharga kepada/dari orang-orang di lingkungan sekitar baik yang dikenal maupun tidak dikenal.</v>
      </c>
      <c r="AB6" s="195"/>
      <c r="AC6" s="195"/>
      <c r="AD6" s="196"/>
      <c r="AE6" s="197" t="e">
        <f>VLOOKUP(AE5,DESKRIPSI!$C$1:$E$48,3,0)</f>
        <v>#N/A</v>
      </c>
      <c r="AF6" s="195"/>
      <c r="AG6" s="195"/>
      <c r="AH6" s="196"/>
      <c r="AI6" s="197" t="e">
        <f>VLOOKUP(AI5,DESKRIPSI!$C$1:$E$48,3,0)</f>
        <v>#N/A</v>
      </c>
      <c r="AJ6" s="195"/>
      <c r="AK6" s="195"/>
      <c r="AL6" s="198"/>
      <c r="AM6" s="186" t="e">
        <f>VLOOKUP(AM5,DESKRIPSI!$C$1:$E$48,3,0)</f>
        <v>#N/A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63"/>
      <c r="D8" s="63"/>
      <c r="E8" s="63"/>
      <c r="F8" s="63"/>
      <c r="G8" s="63"/>
      <c r="H8" s="63"/>
      <c r="I8" s="63"/>
      <c r="J8" s="63"/>
      <c r="K8" s="63"/>
      <c r="L8" s="63"/>
      <c r="M8" s="63"/>
      <c r="N8" s="82"/>
      <c r="O8" s="88"/>
      <c r="P8" s="63"/>
      <c r="Q8" s="63"/>
      <c r="R8" s="63"/>
      <c r="S8" s="63"/>
      <c r="T8" s="63"/>
      <c r="U8" s="63"/>
      <c r="V8" s="63"/>
      <c r="W8" s="63"/>
      <c r="X8" s="63"/>
      <c r="Y8" s="63"/>
      <c r="Z8" s="82"/>
      <c r="AA8" s="93"/>
      <c r="AB8" s="23"/>
      <c r="AC8" s="23"/>
      <c r="AD8" s="23"/>
      <c r="AE8" s="23"/>
      <c r="AF8" s="23"/>
      <c r="AG8" s="23"/>
      <c r="AH8" s="23"/>
      <c r="AI8" s="23"/>
      <c r="AJ8" s="23"/>
      <c r="AK8" s="23"/>
      <c r="AL8" s="76"/>
      <c r="AM8" s="23"/>
      <c r="AN8" s="23"/>
      <c r="AO8" s="23"/>
      <c r="AP8" s="23"/>
      <c r="AQ8" s="23"/>
      <c r="AR8" s="23"/>
      <c r="AS8" s="23"/>
      <c r="AT8" s="23"/>
      <c r="AU8" s="23"/>
      <c r="AV8" s="23"/>
      <c r="AW8" s="23"/>
      <c r="AX8" s="76"/>
    </row>
    <row r="9" spans="1:50" ht="14.25" customHeight="1" x14ac:dyDescent="0.25">
      <c r="A9" s="69">
        <v>2</v>
      </c>
      <c r="B9" s="22" t="str">
        <f>'DATA SISWA'!E15</f>
        <v>ACHMAD IBRAHIM ARYASATYA</v>
      </c>
      <c r="C9" s="63"/>
      <c r="D9" s="63"/>
      <c r="E9" s="63"/>
      <c r="F9" s="63"/>
      <c r="G9" s="63"/>
      <c r="H9" s="63"/>
      <c r="I9" s="63"/>
      <c r="J9" s="63"/>
      <c r="K9" s="63"/>
      <c r="L9" s="63"/>
      <c r="M9" s="63"/>
      <c r="N9" s="82"/>
      <c r="O9" s="88"/>
      <c r="P9" s="63"/>
      <c r="Q9" s="63"/>
      <c r="R9" s="63"/>
      <c r="S9" s="63"/>
      <c r="T9" s="63"/>
      <c r="U9" s="63"/>
      <c r="V9" s="63"/>
      <c r="W9" s="63"/>
      <c r="X9" s="63"/>
      <c r="Y9" s="63"/>
      <c r="Z9" s="82"/>
      <c r="AA9" s="93"/>
      <c r="AB9" s="23"/>
      <c r="AC9" s="23"/>
      <c r="AD9" s="23"/>
      <c r="AE9" s="23"/>
      <c r="AF9" s="23"/>
      <c r="AG9" s="23"/>
      <c r="AH9" s="23"/>
      <c r="AI9" s="23"/>
      <c r="AJ9" s="23"/>
      <c r="AK9" s="23"/>
      <c r="AL9" s="76"/>
      <c r="AM9" s="23"/>
      <c r="AN9" s="23"/>
      <c r="AO9" s="23"/>
      <c r="AP9" s="23"/>
      <c r="AQ9" s="23"/>
      <c r="AR9" s="23"/>
      <c r="AS9" s="23"/>
      <c r="AT9" s="23"/>
      <c r="AU9" s="23"/>
      <c r="AV9" s="23"/>
      <c r="AW9" s="23"/>
      <c r="AX9" s="76"/>
    </row>
    <row r="10" spans="1:50" ht="14.25" customHeight="1" x14ac:dyDescent="0.25">
      <c r="A10" s="69">
        <v>3</v>
      </c>
      <c r="B10" s="22" t="str">
        <f>'DATA SISWA'!E16</f>
        <v>AKIRA KISSA ZHAFIRAH</v>
      </c>
      <c r="C10" s="63"/>
      <c r="D10" s="63"/>
      <c r="E10" s="63"/>
      <c r="F10" s="63"/>
      <c r="G10" s="63"/>
      <c r="H10" s="63"/>
      <c r="I10" s="63"/>
      <c r="J10" s="63"/>
      <c r="K10" s="63"/>
      <c r="L10" s="63"/>
      <c r="M10" s="63"/>
      <c r="N10" s="82"/>
      <c r="O10" s="88"/>
      <c r="P10" s="63"/>
      <c r="Q10" s="63"/>
      <c r="R10" s="63"/>
      <c r="S10" s="63"/>
      <c r="T10" s="63"/>
      <c r="U10" s="63"/>
      <c r="V10" s="63"/>
      <c r="W10" s="63"/>
      <c r="X10" s="63"/>
      <c r="Y10" s="63"/>
      <c r="Z10" s="82"/>
      <c r="AA10" s="93"/>
      <c r="AB10" s="23"/>
      <c r="AC10" s="23"/>
      <c r="AD10" s="23"/>
      <c r="AE10" s="23"/>
      <c r="AF10" s="23"/>
      <c r="AG10" s="23"/>
      <c r="AH10" s="23"/>
      <c r="AI10" s="23"/>
      <c r="AJ10" s="23"/>
      <c r="AK10" s="23"/>
      <c r="AL10" s="76"/>
      <c r="AM10" s="23"/>
      <c r="AN10" s="23"/>
      <c r="AO10" s="23"/>
      <c r="AP10" s="23"/>
      <c r="AQ10" s="23"/>
      <c r="AR10" s="23"/>
      <c r="AS10" s="23"/>
      <c r="AT10" s="23"/>
      <c r="AU10" s="23"/>
      <c r="AV10" s="23"/>
      <c r="AW10" s="23"/>
      <c r="AX10" s="76"/>
    </row>
    <row r="11" spans="1:50" ht="14.25" customHeight="1" x14ac:dyDescent="0.25">
      <c r="A11" s="69">
        <v>4</v>
      </c>
      <c r="B11" s="22">
        <f>'DATA SISWA'!E17</f>
        <v>0</v>
      </c>
      <c r="C11" s="63"/>
      <c r="D11" s="63"/>
      <c r="E11" s="63"/>
      <c r="F11" s="63"/>
      <c r="G11" s="63"/>
      <c r="H11" s="63"/>
      <c r="I11" s="63"/>
      <c r="J11" s="63"/>
      <c r="K11" s="63"/>
      <c r="L11" s="63"/>
      <c r="M11" s="63"/>
      <c r="N11" s="82"/>
      <c r="O11" s="88"/>
      <c r="P11" s="63"/>
      <c r="Q11" s="63"/>
      <c r="R11" s="63"/>
      <c r="S11" s="63"/>
      <c r="T11" s="63"/>
      <c r="U11" s="63"/>
      <c r="V11" s="63"/>
      <c r="W11" s="63"/>
      <c r="X11" s="63"/>
      <c r="Y11" s="63"/>
      <c r="Z11" s="82"/>
      <c r="AA11" s="93"/>
      <c r="AB11" s="23"/>
      <c r="AC11" s="23"/>
      <c r="AD11" s="23"/>
      <c r="AE11" s="23"/>
      <c r="AF11" s="23"/>
      <c r="AG11" s="23"/>
      <c r="AH11" s="23"/>
      <c r="AI11" s="23"/>
      <c r="AJ11" s="23"/>
      <c r="AK11" s="23"/>
      <c r="AL11" s="76"/>
      <c r="AM11" s="23"/>
      <c r="AN11" s="23"/>
      <c r="AO11" s="23"/>
      <c r="AP11" s="23"/>
      <c r="AQ11" s="23"/>
      <c r="AR11" s="23"/>
      <c r="AS11" s="23"/>
      <c r="AT11" s="23"/>
      <c r="AU11" s="23"/>
      <c r="AV11" s="23"/>
      <c r="AW11" s="23"/>
      <c r="AX11" s="76"/>
    </row>
    <row r="12" spans="1:50" ht="14.25" customHeight="1" x14ac:dyDescent="0.25">
      <c r="A12" s="69">
        <v>5</v>
      </c>
      <c r="B12" s="22">
        <f>'DATA SISWA'!E18</f>
        <v>0</v>
      </c>
      <c r="C12" s="63"/>
      <c r="D12" s="63"/>
      <c r="E12" s="63"/>
      <c r="F12" s="63"/>
      <c r="G12" s="63"/>
      <c r="H12" s="63"/>
      <c r="I12" s="63"/>
      <c r="J12" s="63"/>
      <c r="K12" s="63"/>
      <c r="L12" s="63"/>
      <c r="M12" s="63"/>
      <c r="N12" s="82"/>
      <c r="O12" s="88"/>
      <c r="P12" s="63"/>
      <c r="Q12" s="63"/>
      <c r="R12" s="63"/>
      <c r="S12" s="63"/>
      <c r="T12" s="63"/>
      <c r="U12" s="63"/>
      <c r="V12" s="63"/>
      <c r="W12" s="63"/>
      <c r="X12" s="63"/>
      <c r="Y12" s="63"/>
      <c r="Z12" s="82"/>
      <c r="AA12" s="93"/>
      <c r="AB12" s="23"/>
      <c r="AC12" s="23"/>
      <c r="AD12" s="23"/>
      <c r="AE12" s="23"/>
      <c r="AF12" s="23"/>
      <c r="AG12" s="23"/>
      <c r="AH12" s="23"/>
      <c r="AI12" s="23"/>
      <c r="AJ12" s="23"/>
      <c r="AK12" s="23"/>
      <c r="AL12" s="76"/>
      <c r="AM12" s="23"/>
      <c r="AN12" s="23"/>
      <c r="AO12" s="23"/>
      <c r="AP12" s="23"/>
      <c r="AQ12" s="23"/>
      <c r="AR12" s="23"/>
      <c r="AS12" s="23"/>
      <c r="AT12" s="23"/>
      <c r="AU12" s="23"/>
      <c r="AV12" s="23"/>
      <c r="AW12" s="23"/>
      <c r="AX12" s="76"/>
    </row>
    <row r="13" spans="1:50" ht="14.25" customHeight="1" x14ac:dyDescent="0.25">
      <c r="A13" s="69">
        <v>6</v>
      </c>
      <c r="B13" s="22">
        <f>'DATA SISWA'!E19</f>
        <v>0</v>
      </c>
      <c r="C13" s="63"/>
      <c r="D13" s="63"/>
      <c r="E13" s="63"/>
      <c r="F13" s="63"/>
      <c r="G13" s="63"/>
      <c r="H13" s="63"/>
      <c r="I13" s="63"/>
      <c r="J13" s="63"/>
      <c r="K13" s="63"/>
      <c r="L13" s="63"/>
      <c r="M13" s="63"/>
      <c r="N13" s="82"/>
      <c r="O13" s="88"/>
      <c r="P13" s="63"/>
      <c r="Q13" s="63"/>
      <c r="R13" s="63"/>
      <c r="S13" s="63"/>
      <c r="T13" s="63"/>
      <c r="U13" s="63"/>
      <c r="V13" s="63"/>
      <c r="W13" s="63"/>
      <c r="X13" s="63"/>
      <c r="Y13" s="63"/>
      <c r="Z13" s="82"/>
      <c r="AA13" s="93"/>
      <c r="AB13" s="23"/>
      <c r="AC13" s="23"/>
      <c r="AD13" s="23"/>
      <c r="AE13" s="23"/>
      <c r="AF13" s="23"/>
      <c r="AG13" s="23"/>
      <c r="AH13" s="23"/>
      <c r="AI13" s="23"/>
      <c r="AJ13" s="23"/>
      <c r="AK13" s="23"/>
      <c r="AL13" s="76"/>
      <c r="AM13" s="23"/>
      <c r="AN13" s="23"/>
      <c r="AO13" s="23"/>
      <c r="AP13" s="23"/>
      <c r="AQ13" s="23"/>
      <c r="AR13" s="23"/>
      <c r="AS13" s="23"/>
      <c r="AT13" s="23"/>
      <c r="AU13" s="23"/>
      <c r="AV13" s="23"/>
      <c r="AW13" s="23"/>
      <c r="AX13" s="76"/>
    </row>
    <row r="14" spans="1:50" ht="14.25" customHeight="1" x14ac:dyDescent="0.25">
      <c r="A14" s="69">
        <v>7</v>
      </c>
      <c r="B14" s="22">
        <f>'DATA SISWA'!E20</f>
        <v>0</v>
      </c>
      <c r="C14" s="63"/>
      <c r="D14" s="63"/>
      <c r="E14" s="63"/>
      <c r="F14" s="63"/>
      <c r="G14" s="63"/>
      <c r="H14" s="63"/>
      <c r="I14" s="63"/>
      <c r="J14" s="63"/>
      <c r="K14" s="63"/>
      <c r="L14" s="63"/>
      <c r="M14" s="63"/>
      <c r="N14" s="82"/>
      <c r="O14" s="88"/>
      <c r="P14" s="63"/>
      <c r="Q14" s="63"/>
      <c r="R14" s="63"/>
      <c r="S14" s="63"/>
      <c r="T14" s="63"/>
      <c r="U14" s="63"/>
      <c r="V14" s="63"/>
      <c r="W14" s="63"/>
      <c r="X14" s="63"/>
      <c r="Y14" s="63"/>
      <c r="Z14" s="82"/>
      <c r="AA14" s="93"/>
      <c r="AB14" s="23"/>
      <c r="AC14" s="23"/>
      <c r="AD14" s="23"/>
      <c r="AE14" s="23"/>
      <c r="AF14" s="23"/>
      <c r="AG14" s="23"/>
      <c r="AH14" s="23"/>
      <c r="AI14" s="23"/>
      <c r="AJ14" s="23"/>
      <c r="AK14" s="23"/>
      <c r="AL14" s="76"/>
      <c r="AM14" s="23"/>
      <c r="AN14" s="23"/>
      <c r="AO14" s="23"/>
      <c r="AP14" s="23"/>
      <c r="AQ14" s="23"/>
      <c r="AR14" s="23"/>
      <c r="AS14" s="23"/>
      <c r="AT14" s="23"/>
      <c r="AU14" s="23"/>
      <c r="AV14" s="23"/>
      <c r="AW14" s="23"/>
      <c r="AX14" s="76"/>
    </row>
    <row r="15" spans="1:50" ht="14.25" customHeight="1" x14ac:dyDescent="0.25">
      <c r="A15" s="69">
        <v>8</v>
      </c>
      <c r="B15" s="22">
        <f>'DATA SISWA'!E21</f>
        <v>0</v>
      </c>
      <c r="C15" s="63"/>
      <c r="D15" s="63"/>
      <c r="E15" s="63"/>
      <c r="F15" s="63"/>
      <c r="G15" s="63"/>
      <c r="H15" s="63"/>
      <c r="I15" s="63"/>
      <c r="J15" s="63"/>
      <c r="K15" s="63"/>
      <c r="L15" s="63"/>
      <c r="M15" s="63"/>
      <c r="N15" s="82"/>
      <c r="O15" s="88"/>
      <c r="P15" s="63"/>
      <c r="Q15" s="63"/>
      <c r="R15" s="63"/>
      <c r="S15" s="63"/>
      <c r="T15" s="63"/>
      <c r="U15" s="63"/>
      <c r="V15" s="63"/>
      <c r="W15" s="63"/>
      <c r="X15" s="63"/>
      <c r="Y15" s="63"/>
      <c r="Z15" s="82"/>
      <c r="AA15" s="93"/>
      <c r="AB15" s="23"/>
      <c r="AC15" s="23"/>
      <c r="AD15" s="23"/>
      <c r="AE15" s="23"/>
      <c r="AF15" s="23"/>
      <c r="AG15" s="23"/>
      <c r="AH15" s="23"/>
      <c r="AI15" s="23"/>
      <c r="AJ15" s="23"/>
      <c r="AK15" s="23"/>
      <c r="AL15" s="76"/>
      <c r="AM15" s="23"/>
      <c r="AN15" s="23"/>
      <c r="AO15" s="23"/>
      <c r="AP15" s="23"/>
      <c r="AQ15" s="23"/>
      <c r="AR15" s="23"/>
      <c r="AS15" s="23"/>
      <c r="AT15" s="23"/>
      <c r="AU15" s="23"/>
      <c r="AV15" s="23"/>
      <c r="AW15" s="23"/>
      <c r="AX15" s="76"/>
    </row>
    <row r="16" spans="1:50" ht="14.25" customHeight="1" x14ac:dyDescent="0.25">
      <c r="A16" s="69">
        <v>9</v>
      </c>
      <c r="B16" s="22">
        <f>'DATA SISWA'!E22</f>
        <v>0</v>
      </c>
      <c r="C16" s="63"/>
      <c r="D16" s="63"/>
      <c r="E16" s="63"/>
      <c r="F16" s="63"/>
      <c r="G16" s="63"/>
      <c r="H16" s="63"/>
      <c r="I16" s="63"/>
      <c r="J16" s="63"/>
      <c r="K16" s="63"/>
      <c r="L16" s="63"/>
      <c r="M16" s="63"/>
      <c r="N16" s="82"/>
      <c r="O16" s="88"/>
      <c r="P16" s="63"/>
      <c r="Q16" s="63"/>
      <c r="R16" s="63"/>
      <c r="S16" s="63"/>
      <c r="T16" s="63"/>
      <c r="U16" s="63"/>
      <c r="V16" s="63"/>
      <c r="W16" s="63"/>
      <c r="X16" s="63"/>
      <c r="Y16" s="63"/>
      <c r="Z16" s="82"/>
      <c r="AA16" s="93"/>
      <c r="AB16" s="23"/>
      <c r="AC16" s="23"/>
      <c r="AD16" s="23"/>
      <c r="AE16" s="23"/>
      <c r="AF16" s="23"/>
      <c r="AG16" s="23"/>
      <c r="AH16" s="23"/>
      <c r="AI16" s="23"/>
      <c r="AJ16" s="23"/>
      <c r="AK16" s="23"/>
      <c r="AL16" s="76"/>
      <c r="AM16" s="23"/>
      <c r="AN16" s="23"/>
      <c r="AO16" s="23"/>
      <c r="AP16" s="23"/>
      <c r="AQ16" s="23"/>
      <c r="AR16" s="23"/>
      <c r="AS16" s="23"/>
      <c r="AT16" s="23"/>
      <c r="AU16" s="23"/>
      <c r="AV16" s="23"/>
      <c r="AW16" s="23"/>
      <c r="AX16" s="76"/>
    </row>
    <row r="17" spans="1:50" ht="14.25" customHeight="1" x14ac:dyDescent="0.25">
      <c r="A17" s="69">
        <v>10</v>
      </c>
      <c r="B17" s="22">
        <f>'DATA SISWA'!E23</f>
        <v>0</v>
      </c>
      <c r="C17" s="63"/>
      <c r="D17" s="63"/>
      <c r="E17" s="63"/>
      <c r="F17" s="63"/>
      <c r="G17" s="63"/>
      <c r="H17" s="63"/>
      <c r="I17" s="63"/>
      <c r="J17" s="63"/>
      <c r="K17" s="63"/>
      <c r="L17" s="63"/>
      <c r="M17" s="63"/>
      <c r="N17" s="82"/>
      <c r="O17" s="88"/>
      <c r="P17" s="63"/>
      <c r="Q17" s="63"/>
      <c r="R17" s="63"/>
      <c r="S17" s="63"/>
      <c r="T17" s="63"/>
      <c r="U17" s="63"/>
      <c r="V17" s="63"/>
      <c r="W17" s="63"/>
      <c r="X17" s="63"/>
      <c r="Y17" s="63"/>
      <c r="Z17" s="82"/>
      <c r="AA17" s="93"/>
      <c r="AB17" s="23"/>
      <c r="AC17" s="23"/>
      <c r="AD17" s="23"/>
      <c r="AE17" s="23"/>
      <c r="AF17" s="23"/>
      <c r="AG17" s="23"/>
      <c r="AH17" s="23"/>
      <c r="AI17" s="23"/>
      <c r="AJ17" s="23"/>
      <c r="AK17" s="23"/>
      <c r="AL17" s="76"/>
      <c r="AM17" s="23"/>
      <c r="AN17" s="23"/>
      <c r="AO17" s="23"/>
      <c r="AP17" s="23"/>
      <c r="AQ17" s="23"/>
      <c r="AR17" s="23"/>
      <c r="AS17" s="23"/>
      <c r="AT17" s="23"/>
      <c r="AU17" s="23"/>
      <c r="AV17" s="23"/>
      <c r="AW17" s="23"/>
      <c r="AX17" s="76"/>
    </row>
    <row r="18" spans="1:50" ht="14.25" customHeight="1" x14ac:dyDescent="0.25">
      <c r="A18" s="69">
        <v>11</v>
      </c>
      <c r="B18" s="22">
        <f>'DATA SISWA'!E24</f>
        <v>0</v>
      </c>
      <c r="C18" s="63"/>
      <c r="D18" s="63"/>
      <c r="E18" s="63"/>
      <c r="F18" s="63"/>
      <c r="G18" s="63"/>
      <c r="H18" s="63"/>
      <c r="I18" s="63"/>
      <c r="J18" s="63"/>
      <c r="K18" s="63"/>
      <c r="L18" s="63"/>
      <c r="M18" s="63"/>
      <c r="N18" s="82"/>
      <c r="O18" s="88"/>
      <c r="P18" s="63"/>
      <c r="Q18" s="63"/>
      <c r="R18" s="63"/>
      <c r="S18" s="63"/>
      <c r="T18" s="63"/>
      <c r="U18" s="63"/>
      <c r="V18" s="63"/>
      <c r="W18" s="63"/>
      <c r="X18" s="63"/>
      <c r="Y18" s="63"/>
      <c r="Z18" s="82"/>
      <c r="AA18" s="93"/>
      <c r="AB18" s="23"/>
      <c r="AC18" s="23"/>
      <c r="AD18" s="23"/>
      <c r="AE18" s="23"/>
      <c r="AF18" s="23"/>
      <c r="AG18" s="23"/>
      <c r="AH18" s="23"/>
      <c r="AI18" s="23"/>
      <c r="AJ18" s="23"/>
      <c r="AK18" s="23"/>
      <c r="AL18" s="76"/>
      <c r="AM18" s="23"/>
      <c r="AN18" s="23"/>
      <c r="AO18" s="23"/>
      <c r="AP18" s="23"/>
      <c r="AQ18" s="23"/>
      <c r="AR18" s="23"/>
      <c r="AS18" s="23"/>
      <c r="AT18" s="23"/>
      <c r="AU18" s="23"/>
      <c r="AV18" s="23"/>
      <c r="AW18" s="23"/>
      <c r="AX18" s="76"/>
    </row>
    <row r="19" spans="1:50" ht="14.25" customHeight="1" x14ac:dyDescent="0.25">
      <c r="A19" s="69">
        <v>12</v>
      </c>
      <c r="B19" s="22">
        <f>'DATA SISWA'!E25</f>
        <v>0</v>
      </c>
      <c r="C19" s="63"/>
      <c r="D19" s="63"/>
      <c r="E19" s="63"/>
      <c r="F19" s="63"/>
      <c r="G19" s="63"/>
      <c r="H19" s="63"/>
      <c r="I19" s="63"/>
      <c r="J19" s="63"/>
      <c r="K19" s="63"/>
      <c r="L19" s="63"/>
      <c r="M19" s="63"/>
      <c r="N19" s="82"/>
      <c r="O19" s="88"/>
      <c r="P19" s="63"/>
      <c r="Q19" s="63"/>
      <c r="R19" s="63"/>
      <c r="S19" s="63"/>
      <c r="T19" s="63"/>
      <c r="U19" s="63"/>
      <c r="V19" s="63"/>
      <c r="W19" s="63"/>
      <c r="X19" s="63"/>
      <c r="Y19" s="63"/>
      <c r="Z19" s="82"/>
      <c r="AA19" s="93"/>
      <c r="AB19" s="23"/>
      <c r="AC19" s="23"/>
      <c r="AD19" s="23"/>
      <c r="AE19" s="23"/>
      <c r="AF19" s="23"/>
      <c r="AG19" s="23"/>
      <c r="AH19" s="23"/>
      <c r="AI19" s="23"/>
      <c r="AJ19" s="23"/>
      <c r="AK19" s="23"/>
      <c r="AL19" s="76"/>
      <c r="AM19" s="23"/>
      <c r="AN19" s="23"/>
      <c r="AO19" s="23"/>
      <c r="AP19" s="23"/>
      <c r="AQ19" s="23"/>
      <c r="AR19" s="23"/>
      <c r="AS19" s="23"/>
      <c r="AT19" s="23"/>
      <c r="AU19" s="23"/>
      <c r="AV19" s="23"/>
      <c r="AW19" s="23"/>
      <c r="AX19" s="76"/>
    </row>
    <row r="20" spans="1:50" ht="14.25" customHeight="1" x14ac:dyDescent="0.25">
      <c r="A20" s="69">
        <v>13</v>
      </c>
      <c r="B20" s="22">
        <f>'DATA SISWA'!E26</f>
        <v>0</v>
      </c>
      <c r="C20" s="63"/>
      <c r="D20" s="63"/>
      <c r="E20" s="63"/>
      <c r="F20" s="63"/>
      <c r="G20" s="63"/>
      <c r="H20" s="63"/>
      <c r="I20" s="63"/>
      <c r="J20" s="63"/>
      <c r="K20" s="63"/>
      <c r="L20" s="63"/>
      <c r="M20" s="63"/>
      <c r="N20" s="82"/>
      <c r="O20" s="88"/>
      <c r="P20" s="63"/>
      <c r="Q20" s="63"/>
      <c r="R20" s="63"/>
      <c r="S20" s="63"/>
      <c r="T20" s="63"/>
      <c r="U20" s="63"/>
      <c r="V20" s="63"/>
      <c r="W20" s="63"/>
      <c r="X20" s="63"/>
      <c r="Y20" s="63"/>
      <c r="Z20" s="82"/>
      <c r="AA20" s="93"/>
      <c r="AB20" s="23"/>
      <c r="AC20" s="23"/>
      <c r="AD20" s="23"/>
      <c r="AE20" s="23"/>
      <c r="AF20" s="23"/>
      <c r="AG20" s="23"/>
      <c r="AH20" s="23"/>
      <c r="AI20" s="23"/>
      <c r="AJ20" s="23"/>
      <c r="AK20" s="23"/>
      <c r="AL20" s="76"/>
      <c r="AM20" s="23"/>
      <c r="AN20" s="23"/>
      <c r="AO20" s="23"/>
      <c r="AP20" s="23"/>
      <c r="AQ20" s="23"/>
      <c r="AR20" s="23"/>
      <c r="AS20" s="23"/>
      <c r="AT20" s="23"/>
      <c r="AU20" s="23"/>
      <c r="AV20" s="23"/>
      <c r="AW20" s="23"/>
      <c r="AX20" s="76"/>
    </row>
    <row r="21" spans="1:50" ht="14.25" customHeight="1" x14ac:dyDescent="0.25">
      <c r="A21" s="69">
        <v>14</v>
      </c>
      <c r="B21" s="22">
        <f>'DATA SISWA'!E27</f>
        <v>0</v>
      </c>
      <c r="C21" s="63"/>
      <c r="D21" s="63"/>
      <c r="E21" s="63"/>
      <c r="F21" s="63"/>
      <c r="G21" s="63"/>
      <c r="H21" s="63"/>
      <c r="I21" s="63"/>
      <c r="J21" s="63"/>
      <c r="K21" s="63"/>
      <c r="L21" s="63"/>
      <c r="M21" s="63"/>
      <c r="N21" s="82"/>
      <c r="O21" s="88"/>
      <c r="P21" s="63"/>
      <c r="Q21" s="63"/>
      <c r="R21" s="63"/>
      <c r="S21" s="63"/>
      <c r="T21" s="63"/>
      <c r="U21" s="63"/>
      <c r="V21" s="63"/>
      <c r="W21" s="63"/>
      <c r="X21" s="63"/>
      <c r="Y21" s="63"/>
      <c r="Z21" s="82"/>
      <c r="AA21" s="93"/>
      <c r="AB21" s="23"/>
      <c r="AC21" s="23"/>
      <c r="AD21" s="23"/>
      <c r="AE21" s="23"/>
      <c r="AF21" s="23"/>
      <c r="AG21" s="23"/>
      <c r="AH21" s="23"/>
      <c r="AI21" s="23"/>
      <c r="AJ21" s="23"/>
      <c r="AK21" s="23"/>
      <c r="AL21" s="76"/>
      <c r="AM21" s="23"/>
      <c r="AN21" s="23"/>
      <c r="AO21" s="23"/>
      <c r="AP21" s="23"/>
      <c r="AQ21" s="23"/>
      <c r="AR21" s="23"/>
      <c r="AS21" s="23"/>
      <c r="AT21" s="23"/>
      <c r="AU21" s="23"/>
      <c r="AV21" s="23"/>
      <c r="AW21" s="23"/>
      <c r="AX21" s="76"/>
    </row>
    <row r="22" spans="1:50" ht="14.25" customHeight="1" x14ac:dyDescent="0.25">
      <c r="A22" s="69">
        <v>15</v>
      </c>
      <c r="B22" s="22">
        <f>'DATA SISWA'!E28</f>
        <v>0</v>
      </c>
      <c r="C22" s="63"/>
      <c r="D22" s="63"/>
      <c r="E22" s="63"/>
      <c r="F22" s="63"/>
      <c r="G22" s="63"/>
      <c r="H22" s="63"/>
      <c r="I22" s="63"/>
      <c r="J22" s="63"/>
      <c r="K22" s="63"/>
      <c r="L22" s="63"/>
      <c r="M22" s="63"/>
      <c r="N22" s="82"/>
      <c r="O22" s="88"/>
      <c r="P22" s="63"/>
      <c r="Q22" s="63"/>
      <c r="R22" s="63"/>
      <c r="S22" s="63"/>
      <c r="T22" s="63"/>
      <c r="U22" s="63"/>
      <c r="V22" s="63"/>
      <c r="W22" s="63"/>
      <c r="X22" s="63"/>
      <c r="Y22" s="63"/>
      <c r="Z22" s="82"/>
      <c r="AA22" s="93"/>
      <c r="AB22" s="23"/>
      <c r="AC22" s="23"/>
      <c r="AD22" s="23"/>
      <c r="AE22" s="23"/>
      <c r="AF22" s="23"/>
      <c r="AG22" s="23"/>
      <c r="AH22" s="23"/>
      <c r="AI22" s="23"/>
      <c r="AJ22" s="23"/>
      <c r="AK22" s="23"/>
      <c r="AL22" s="76"/>
      <c r="AM22" s="23"/>
      <c r="AN22" s="23"/>
      <c r="AO22" s="23"/>
      <c r="AP22" s="23"/>
      <c r="AQ22" s="23"/>
      <c r="AR22" s="23"/>
      <c r="AS22" s="23"/>
      <c r="AT22" s="23"/>
      <c r="AU22" s="23"/>
      <c r="AV22" s="23"/>
      <c r="AW22" s="23"/>
      <c r="AX22" s="76"/>
    </row>
    <row r="23" spans="1:50" ht="14.25" customHeight="1" x14ac:dyDescent="0.25">
      <c r="A23" s="69">
        <v>16</v>
      </c>
      <c r="B23" s="22">
        <f>'DATA SISWA'!E29</f>
        <v>0</v>
      </c>
      <c r="C23" s="63"/>
      <c r="D23" s="63"/>
      <c r="E23" s="63"/>
      <c r="F23" s="63"/>
      <c r="G23" s="63"/>
      <c r="H23" s="63"/>
      <c r="I23" s="63"/>
      <c r="J23" s="63"/>
      <c r="K23" s="63"/>
      <c r="L23" s="63"/>
      <c r="M23" s="63"/>
      <c r="N23" s="82"/>
      <c r="O23" s="88"/>
      <c r="P23" s="63"/>
      <c r="Q23" s="63"/>
      <c r="R23" s="63"/>
      <c r="S23" s="63"/>
      <c r="T23" s="63"/>
      <c r="U23" s="63"/>
      <c r="V23" s="63"/>
      <c r="W23" s="63"/>
      <c r="X23" s="63"/>
      <c r="Y23" s="63"/>
      <c r="Z23" s="82"/>
      <c r="AA23" s="93"/>
      <c r="AB23" s="23"/>
      <c r="AC23" s="23"/>
      <c r="AD23" s="23"/>
      <c r="AE23" s="23"/>
      <c r="AF23" s="23"/>
      <c r="AG23" s="23"/>
      <c r="AH23" s="23"/>
      <c r="AI23" s="23"/>
      <c r="AJ23" s="23"/>
      <c r="AK23" s="23"/>
      <c r="AL23" s="76"/>
      <c r="AM23" s="23"/>
      <c r="AN23" s="23"/>
      <c r="AO23" s="23"/>
      <c r="AP23" s="23"/>
      <c r="AQ23" s="23"/>
      <c r="AR23" s="23"/>
      <c r="AS23" s="23"/>
      <c r="AT23" s="23"/>
      <c r="AU23" s="23"/>
      <c r="AV23" s="23"/>
      <c r="AW23" s="23"/>
      <c r="AX23" s="76"/>
    </row>
    <row r="24" spans="1:50" ht="14.25" customHeight="1" x14ac:dyDescent="0.25">
      <c r="A24" s="69">
        <v>17</v>
      </c>
      <c r="B24" s="22">
        <f>'DATA SISWA'!E30</f>
        <v>0</v>
      </c>
      <c r="C24" s="63"/>
      <c r="D24" s="63"/>
      <c r="E24" s="63"/>
      <c r="F24" s="63"/>
      <c r="G24" s="63"/>
      <c r="H24" s="63"/>
      <c r="I24" s="63"/>
      <c r="J24" s="63"/>
      <c r="K24" s="63"/>
      <c r="L24" s="63"/>
      <c r="M24" s="63"/>
      <c r="N24" s="82"/>
      <c r="O24" s="88"/>
      <c r="P24" s="63"/>
      <c r="Q24" s="63"/>
      <c r="R24" s="63"/>
      <c r="S24" s="63"/>
      <c r="T24" s="63"/>
      <c r="U24" s="63"/>
      <c r="V24" s="63"/>
      <c r="W24" s="63"/>
      <c r="X24" s="63"/>
      <c r="Y24" s="63"/>
      <c r="Z24" s="82"/>
      <c r="AA24" s="93"/>
      <c r="AB24" s="23"/>
      <c r="AC24" s="23"/>
      <c r="AD24" s="23"/>
      <c r="AE24" s="23"/>
      <c r="AF24" s="23"/>
      <c r="AG24" s="23"/>
      <c r="AH24" s="23"/>
      <c r="AI24" s="23"/>
      <c r="AJ24" s="23"/>
      <c r="AK24" s="23"/>
      <c r="AL24" s="76"/>
      <c r="AM24" s="23"/>
      <c r="AN24" s="23"/>
      <c r="AO24" s="23"/>
      <c r="AP24" s="23"/>
      <c r="AQ24" s="23"/>
      <c r="AR24" s="23"/>
      <c r="AS24" s="23"/>
      <c r="AT24" s="23"/>
      <c r="AU24" s="23"/>
      <c r="AV24" s="23"/>
      <c r="AW24" s="23"/>
      <c r="AX24" s="76"/>
    </row>
    <row r="25" spans="1:50" ht="14.25" customHeight="1" x14ac:dyDescent="0.25">
      <c r="A25" s="69">
        <v>18</v>
      </c>
      <c r="B25" s="22">
        <f>'DATA SISWA'!E31</f>
        <v>0</v>
      </c>
      <c r="C25" s="63"/>
      <c r="D25" s="63"/>
      <c r="E25" s="63"/>
      <c r="F25" s="63"/>
      <c r="G25" s="63"/>
      <c r="H25" s="63"/>
      <c r="I25" s="63"/>
      <c r="J25" s="63"/>
      <c r="K25" s="63"/>
      <c r="L25" s="63"/>
      <c r="M25" s="63"/>
      <c r="N25" s="82"/>
      <c r="O25" s="88"/>
      <c r="P25" s="63"/>
      <c r="Q25" s="63"/>
      <c r="R25" s="63"/>
      <c r="S25" s="63"/>
      <c r="T25" s="63"/>
      <c r="U25" s="63"/>
      <c r="V25" s="63"/>
      <c r="W25" s="63"/>
      <c r="X25" s="63"/>
      <c r="Y25" s="63"/>
      <c r="Z25" s="82"/>
      <c r="AA25" s="93"/>
      <c r="AB25" s="23"/>
      <c r="AC25" s="23"/>
      <c r="AD25" s="23"/>
      <c r="AE25" s="23"/>
      <c r="AF25" s="23"/>
      <c r="AG25" s="23"/>
      <c r="AH25" s="23"/>
      <c r="AI25" s="23"/>
      <c r="AJ25" s="23"/>
      <c r="AK25" s="23"/>
      <c r="AL25" s="76"/>
      <c r="AM25" s="23"/>
      <c r="AN25" s="23"/>
      <c r="AO25" s="23"/>
      <c r="AP25" s="23"/>
      <c r="AQ25" s="23"/>
      <c r="AR25" s="23"/>
      <c r="AS25" s="23"/>
      <c r="AT25" s="23"/>
      <c r="AU25" s="23"/>
      <c r="AV25" s="23"/>
      <c r="AW25" s="23"/>
      <c r="AX25" s="76"/>
    </row>
    <row r="26" spans="1:50" ht="14.25" customHeight="1" x14ac:dyDescent="0.25">
      <c r="A26" s="69">
        <v>19</v>
      </c>
      <c r="B26" s="22">
        <f>'DATA SISWA'!E32</f>
        <v>0</v>
      </c>
      <c r="C26" s="63"/>
      <c r="D26" s="63"/>
      <c r="E26" s="63"/>
      <c r="F26" s="63"/>
      <c r="G26" s="63"/>
      <c r="H26" s="63"/>
      <c r="I26" s="63"/>
      <c r="J26" s="63"/>
      <c r="K26" s="63"/>
      <c r="L26" s="63"/>
      <c r="M26" s="63"/>
      <c r="N26" s="82"/>
      <c r="O26" s="88"/>
      <c r="P26" s="63"/>
      <c r="Q26" s="63"/>
      <c r="R26" s="63"/>
      <c r="S26" s="63"/>
      <c r="T26" s="63"/>
      <c r="U26" s="63"/>
      <c r="V26" s="63"/>
      <c r="W26" s="63"/>
      <c r="X26" s="63"/>
      <c r="Y26" s="63"/>
      <c r="Z26" s="82"/>
      <c r="AA26" s="93"/>
      <c r="AB26" s="23"/>
      <c r="AC26" s="23"/>
      <c r="AD26" s="23"/>
      <c r="AE26" s="23"/>
      <c r="AF26" s="23"/>
      <c r="AG26" s="23"/>
      <c r="AH26" s="23"/>
      <c r="AI26" s="23"/>
      <c r="AJ26" s="23"/>
      <c r="AK26" s="23"/>
      <c r="AL26" s="76"/>
      <c r="AM26" s="23"/>
      <c r="AN26" s="23"/>
      <c r="AO26" s="23"/>
      <c r="AP26" s="23"/>
      <c r="AQ26" s="23"/>
      <c r="AR26" s="23"/>
      <c r="AS26" s="23"/>
      <c r="AT26" s="23"/>
      <c r="AU26" s="23"/>
      <c r="AV26" s="23"/>
      <c r="AW26" s="23"/>
      <c r="AX26" s="76"/>
    </row>
    <row r="27" spans="1:50" ht="14.25" customHeight="1" x14ac:dyDescent="0.25">
      <c r="A27" s="69">
        <v>20</v>
      </c>
      <c r="B27" s="22">
        <f>'DATA SISWA'!E33</f>
        <v>0</v>
      </c>
      <c r="C27" s="63"/>
      <c r="D27" s="63"/>
      <c r="E27" s="63"/>
      <c r="F27" s="63"/>
      <c r="G27" s="63"/>
      <c r="H27" s="63"/>
      <c r="I27" s="63"/>
      <c r="J27" s="63"/>
      <c r="K27" s="63"/>
      <c r="L27" s="63"/>
      <c r="M27" s="63"/>
      <c r="N27" s="82"/>
      <c r="O27" s="88"/>
      <c r="P27" s="63"/>
      <c r="Q27" s="63"/>
      <c r="R27" s="63"/>
      <c r="S27" s="63"/>
      <c r="T27" s="63"/>
      <c r="U27" s="63"/>
      <c r="V27" s="63"/>
      <c r="W27" s="63"/>
      <c r="X27" s="63"/>
      <c r="Y27" s="63"/>
      <c r="Z27" s="82"/>
      <c r="AA27" s="93"/>
      <c r="AB27" s="23"/>
      <c r="AC27" s="23"/>
      <c r="AD27" s="23"/>
      <c r="AE27" s="23"/>
      <c r="AF27" s="23"/>
      <c r="AG27" s="23"/>
      <c r="AH27" s="23"/>
      <c r="AI27" s="23"/>
      <c r="AJ27" s="23"/>
      <c r="AK27" s="23"/>
      <c r="AL27" s="76"/>
      <c r="AM27" s="23"/>
      <c r="AN27" s="23"/>
      <c r="AO27" s="23"/>
      <c r="AP27" s="23"/>
      <c r="AQ27" s="23"/>
      <c r="AR27" s="23"/>
      <c r="AS27" s="23"/>
      <c r="AT27" s="23"/>
      <c r="AU27" s="23"/>
      <c r="AV27" s="23"/>
      <c r="AW27" s="23"/>
      <c r="AX27" s="76"/>
    </row>
    <row r="28" spans="1:50" ht="14.25" customHeight="1" x14ac:dyDescent="0.25">
      <c r="A28" s="69">
        <v>21</v>
      </c>
      <c r="B28" s="22">
        <f>'DATA SISWA'!E34</f>
        <v>0</v>
      </c>
      <c r="C28" s="63"/>
      <c r="D28" s="63"/>
      <c r="E28" s="63"/>
      <c r="F28" s="63"/>
      <c r="G28" s="63"/>
      <c r="H28" s="63"/>
      <c r="I28" s="63"/>
      <c r="J28" s="63"/>
      <c r="K28" s="63"/>
      <c r="L28" s="63"/>
      <c r="M28" s="63"/>
      <c r="N28" s="82"/>
      <c r="O28" s="88"/>
      <c r="P28" s="63"/>
      <c r="Q28" s="63"/>
      <c r="R28" s="63"/>
      <c r="S28" s="63"/>
      <c r="T28" s="63"/>
      <c r="U28" s="63"/>
      <c r="V28" s="63"/>
      <c r="W28" s="63"/>
      <c r="X28" s="63"/>
      <c r="Y28" s="63"/>
      <c r="Z28" s="82"/>
      <c r="AA28" s="93"/>
      <c r="AB28" s="23"/>
      <c r="AC28" s="23"/>
      <c r="AD28" s="23"/>
      <c r="AE28" s="23"/>
      <c r="AF28" s="23"/>
      <c r="AG28" s="23"/>
      <c r="AH28" s="23"/>
      <c r="AI28" s="23"/>
      <c r="AJ28" s="23"/>
      <c r="AK28" s="23"/>
      <c r="AL28" s="76"/>
      <c r="AM28" s="23"/>
      <c r="AN28" s="23"/>
      <c r="AO28" s="23"/>
      <c r="AP28" s="23"/>
      <c r="AQ28" s="23"/>
      <c r="AR28" s="23"/>
      <c r="AS28" s="23"/>
      <c r="AT28" s="23"/>
      <c r="AU28" s="23"/>
      <c r="AV28" s="23"/>
      <c r="AW28" s="23"/>
      <c r="AX28" s="76"/>
    </row>
    <row r="29" spans="1:50" ht="14.25" customHeight="1" x14ac:dyDescent="0.25">
      <c r="A29" s="69">
        <v>22</v>
      </c>
      <c r="B29" s="22">
        <f>'DATA SISWA'!E35</f>
        <v>0</v>
      </c>
      <c r="C29" s="63"/>
      <c r="D29" s="63"/>
      <c r="E29" s="63"/>
      <c r="F29" s="63"/>
      <c r="G29" s="63"/>
      <c r="H29" s="63"/>
      <c r="I29" s="63"/>
      <c r="J29" s="63"/>
      <c r="K29" s="63"/>
      <c r="L29" s="63"/>
      <c r="M29" s="63"/>
      <c r="N29" s="82"/>
      <c r="O29" s="88"/>
      <c r="P29" s="63"/>
      <c r="Q29" s="63"/>
      <c r="R29" s="63"/>
      <c r="S29" s="63"/>
      <c r="T29" s="63"/>
      <c r="U29" s="63"/>
      <c r="V29" s="63"/>
      <c r="W29" s="63"/>
      <c r="X29" s="63"/>
      <c r="Y29" s="63"/>
      <c r="Z29" s="82"/>
      <c r="AA29" s="93"/>
      <c r="AB29" s="23"/>
      <c r="AC29" s="23"/>
      <c r="AD29" s="23"/>
      <c r="AE29" s="23"/>
      <c r="AF29" s="23"/>
      <c r="AG29" s="23"/>
      <c r="AH29" s="23"/>
      <c r="AI29" s="23"/>
      <c r="AJ29" s="23"/>
      <c r="AK29" s="23"/>
      <c r="AL29" s="76"/>
      <c r="AM29" s="23"/>
      <c r="AN29" s="23"/>
      <c r="AO29" s="23"/>
      <c r="AP29" s="23"/>
      <c r="AQ29" s="23"/>
      <c r="AR29" s="23"/>
      <c r="AS29" s="23"/>
      <c r="AT29" s="23"/>
      <c r="AU29" s="23"/>
      <c r="AV29" s="23"/>
      <c r="AW29" s="23"/>
      <c r="AX29" s="76"/>
    </row>
    <row r="30" spans="1:50" ht="14.25" customHeight="1" x14ac:dyDescent="0.25">
      <c r="A30" s="69">
        <v>23</v>
      </c>
      <c r="B30" s="22">
        <f>'DATA SISWA'!E36</f>
        <v>0</v>
      </c>
      <c r="C30" s="63"/>
      <c r="D30" s="63"/>
      <c r="E30" s="63"/>
      <c r="F30" s="63"/>
      <c r="G30" s="63"/>
      <c r="H30" s="63"/>
      <c r="I30" s="63"/>
      <c r="J30" s="63"/>
      <c r="K30" s="63"/>
      <c r="L30" s="63"/>
      <c r="M30" s="63"/>
      <c r="N30" s="82"/>
      <c r="O30" s="88"/>
      <c r="P30" s="63"/>
      <c r="Q30" s="63"/>
      <c r="R30" s="63"/>
      <c r="S30" s="63"/>
      <c r="T30" s="63"/>
      <c r="U30" s="63"/>
      <c r="V30" s="63"/>
      <c r="W30" s="63"/>
      <c r="X30" s="63"/>
      <c r="Y30" s="63"/>
      <c r="Z30" s="82"/>
      <c r="AA30" s="93"/>
      <c r="AB30" s="23"/>
      <c r="AC30" s="23"/>
      <c r="AD30" s="23"/>
      <c r="AE30" s="23"/>
      <c r="AF30" s="23"/>
      <c r="AG30" s="23"/>
      <c r="AH30" s="23"/>
      <c r="AI30" s="23"/>
      <c r="AJ30" s="23"/>
      <c r="AK30" s="23"/>
      <c r="AL30" s="76"/>
      <c r="AM30" s="23"/>
      <c r="AN30" s="23"/>
      <c r="AO30" s="23"/>
      <c r="AP30" s="23"/>
      <c r="AQ30" s="23"/>
      <c r="AR30" s="23"/>
      <c r="AS30" s="23"/>
      <c r="AT30" s="23"/>
      <c r="AU30" s="23"/>
      <c r="AV30" s="23"/>
      <c r="AW30" s="23"/>
      <c r="AX30" s="76"/>
    </row>
    <row r="31" spans="1:50" ht="14.25" customHeight="1" x14ac:dyDescent="0.25">
      <c r="A31" s="69">
        <v>24</v>
      </c>
      <c r="B31" s="22">
        <f>'DATA SISWA'!E37</f>
        <v>0</v>
      </c>
      <c r="C31" s="63"/>
      <c r="D31" s="63"/>
      <c r="E31" s="63"/>
      <c r="F31" s="63"/>
      <c r="G31" s="63"/>
      <c r="H31" s="63"/>
      <c r="I31" s="63"/>
      <c r="J31" s="63"/>
      <c r="K31" s="63"/>
      <c r="L31" s="63"/>
      <c r="M31" s="63"/>
      <c r="N31" s="82"/>
      <c r="O31" s="88"/>
      <c r="P31" s="63"/>
      <c r="Q31" s="63"/>
      <c r="R31" s="63"/>
      <c r="S31" s="63"/>
      <c r="T31" s="63"/>
      <c r="U31" s="63"/>
      <c r="V31" s="63"/>
      <c r="W31" s="63"/>
      <c r="X31" s="63"/>
      <c r="Y31" s="63"/>
      <c r="Z31" s="82"/>
      <c r="AA31" s="93"/>
      <c r="AB31" s="23"/>
      <c r="AC31" s="23"/>
      <c r="AD31" s="23"/>
      <c r="AE31" s="23"/>
      <c r="AF31" s="23"/>
      <c r="AG31" s="23"/>
      <c r="AH31" s="23"/>
      <c r="AI31" s="23"/>
      <c r="AJ31" s="23"/>
      <c r="AK31" s="23"/>
      <c r="AL31" s="76"/>
      <c r="AM31" s="23"/>
      <c r="AN31" s="23"/>
      <c r="AO31" s="23"/>
      <c r="AP31" s="23"/>
      <c r="AQ31" s="23"/>
      <c r="AR31" s="23"/>
      <c r="AS31" s="23"/>
      <c r="AT31" s="23"/>
      <c r="AU31" s="23"/>
      <c r="AV31" s="23"/>
      <c r="AW31" s="23"/>
      <c r="AX31" s="76"/>
    </row>
    <row r="32" spans="1:50" ht="14.25" customHeight="1" x14ac:dyDescent="0.25">
      <c r="A32" s="69">
        <v>25</v>
      </c>
      <c r="B32" s="22">
        <f>'DATA SISWA'!E38</f>
        <v>0</v>
      </c>
      <c r="C32" s="63"/>
      <c r="D32" s="63"/>
      <c r="E32" s="63"/>
      <c r="F32" s="63"/>
      <c r="G32" s="63"/>
      <c r="H32" s="63"/>
      <c r="I32" s="63"/>
      <c r="J32" s="63"/>
      <c r="K32" s="63"/>
      <c r="L32" s="63"/>
      <c r="M32" s="63"/>
      <c r="N32" s="82"/>
      <c r="O32" s="88"/>
      <c r="P32" s="63"/>
      <c r="Q32" s="63"/>
      <c r="R32" s="63"/>
      <c r="S32" s="63"/>
      <c r="T32" s="63"/>
      <c r="U32" s="63"/>
      <c r="V32" s="63"/>
      <c r="W32" s="63"/>
      <c r="X32" s="63"/>
      <c r="Y32" s="63"/>
      <c r="Z32" s="82"/>
      <c r="AA32" s="93"/>
      <c r="AB32" s="23"/>
      <c r="AC32" s="23"/>
      <c r="AD32" s="23"/>
      <c r="AE32" s="23"/>
      <c r="AF32" s="23"/>
      <c r="AG32" s="23"/>
      <c r="AH32" s="23"/>
      <c r="AI32" s="23"/>
      <c r="AJ32" s="23"/>
      <c r="AK32" s="23"/>
      <c r="AL32" s="76"/>
      <c r="AM32" s="23"/>
      <c r="AN32" s="23"/>
      <c r="AO32" s="23"/>
      <c r="AP32" s="23"/>
      <c r="AQ32" s="23"/>
      <c r="AR32" s="23"/>
      <c r="AS32" s="23"/>
      <c r="AT32" s="23"/>
      <c r="AU32" s="23"/>
      <c r="AV32" s="23"/>
      <c r="AW32" s="23"/>
      <c r="AX32" s="76"/>
    </row>
    <row r="33" spans="1:50" ht="14.25" customHeight="1" x14ac:dyDescent="0.25">
      <c r="A33" s="69">
        <v>26</v>
      </c>
      <c r="B33" s="22">
        <f>'DATA SISWA'!E39</f>
        <v>0</v>
      </c>
      <c r="C33" s="63"/>
      <c r="D33" s="63"/>
      <c r="E33" s="63"/>
      <c r="F33" s="63"/>
      <c r="G33" s="63"/>
      <c r="H33" s="63"/>
      <c r="I33" s="63"/>
      <c r="J33" s="63"/>
      <c r="K33" s="63"/>
      <c r="L33" s="63"/>
      <c r="M33" s="63"/>
      <c r="N33" s="82"/>
      <c r="O33" s="88"/>
      <c r="P33" s="63"/>
      <c r="Q33" s="63"/>
      <c r="R33" s="63"/>
      <c r="S33" s="63"/>
      <c r="T33" s="63"/>
      <c r="U33" s="63"/>
      <c r="V33" s="63"/>
      <c r="W33" s="63"/>
      <c r="X33" s="63"/>
      <c r="Y33" s="63"/>
      <c r="Z33" s="82"/>
      <c r="AA33" s="93"/>
      <c r="AB33" s="23"/>
      <c r="AC33" s="23"/>
      <c r="AD33" s="23"/>
      <c r="AE33" s="23"/>
      <c r="AF33" s="23"/>
      <c r="AG33" s="23"/>
      <c r="AH33" s="23"/>
      <c r="AI33" s="23"/>
      <c r="AJ33" s="23"/>
      <c r="AK33" s="23"/>
      <c r="AL33" s="76"/>
      <c r="AM33" s="23"/>
      <c r="AN33" s="23"/>
      <c r="AO33" s="23"/>
      <c r="AP33" s="23"/>
      <c r="AQ33" s="23"/>
      <c r="AR33" s="23"/>
      <c r="AS33" s="23"/>
      <c r="AT33" s="23"/>
      <c r="AU33" s="23"/>
      <c r="AV33" s="23"/>
      <c r="AW33" s="23"/>
      <c r="AX33" s="76"/>
    </row>
    <row r="34" spans="1:50" ht="14.25" customHeight="1" x14ac:dyDescent="0.25">
      <c r="A34" s="69">
        <v>27</v>
      </c>
      <c r="B34" s="22">
        <f>'DATA SISWA'!E40</f>
        <v>0</v>
      </c>
      <c r="C34" s="63"/>
      <c r="D34" s="63"/>
      <c r="E34" s="63"/>
      <c r="F34" s="63"/>
      <c r="G34" s="63"/>
      <c r="H34" s="63"/>
      <c r="I34" s="63"/>
      <c r="J34" s="63"/>
      <c r="K34" s="63"/>
      <c r="L34" s="63"/>
      <c r="M34" s="63"/>
      <c r="N34" s="82"/>
      <c r="O34" s="88"/>
      <c r="P34" s="63"/>
      <c r="Q34" s="63"/>
      <c r="R34" s="63"/>
      <c r="S34" s="63"/>
      <c r="T34" s="63"/>
      <c r="U34" s="63"/>
      <c r="V34" s="63"/>
      <c r="W34" s="63"/>
      <c r="X34" s="63"/>
      <c r="Y34" s="63"/>
      <c r="Z34" s="82"/>
      <c r="AA34" s="93"/>
      <c r="AB34" s="23"/>
      <c r="AC34" s="23"/>
      <c r="AD34" s="23"/>
      <c r="AE34" s="23"/>
      <c r="AF34" s="23"/>
      <c r="AG34" s="23"/>
      <c r="AH34" s="23"/>
      <c r="AI34" s="23"/>
      <c r="AJ34" s="23"/>
      <c r="AK34" s="23"/>
      <c r="AL34" s="76"/>
      <c r="AM34" s="23"/>
      <c r="AN34" s="23"/>
      <c r="AO34" s="23"/>
      <c r="AP34" s="23"/>
      <c r="AQ34" s="23"/>
      <c r="AR34" s="23"/>
      <c r="AS34" s="23"/>
      <c r="AT34" s="23"/>
      <c r="AU34" s="23"/>
      <c r="AV34" s="23"/>
      <c r="AW34" s="23"/>
      <c r="AX34" s="76"/>
    </row>
    <row r="35" spans="1:50" ht="14.25" customHeight="1" x14ac:dyDescent="0.25">
      <c r="A35" s="69">
        <v>28</v>
      </c>
      <c r="B35" s="22">
        <f>'DATA SISWA'!E41</f>
        <v>0</v>
      </c>
      <c r="C35" s="63"/>
      <c r="D35" s="63"/>
      <c r="E35" s="63"/>
      <c r="F35" s="63"/>
      <c r="G35" s="63"/>
      <c r="H35" s="63"/>
      <c r="I35" s="63"/>
      <c r="J35" s="63"/>
      <c r="K35" s="63"/>
      <c r="L35" s="63"/>
      <c r="M35" s="63"/>
      <c r="N35" s="82"/>
      <c r="O35" s="88"/>
      <c r="P35" s="63"/>
      <c r="Q35" s="63"/>
      <c r="R35" s="63"/>
      <c r="S35" s="63"/>
      <c r="T35" s="63"/>
      <c r="U35" s="63"/>
      <c r="V35" s="63"/>
      <c r="W35" s="63"/>
      <c r="X35" s="63"/>
      <c r="Y35" s="63"/>
      <c r="Z35" s="82"/>
      <c r="AA35" s="93"/>
      <c r="AB35" s="23"/>
      <c r="AC35" s="23"/>
      <c r="AD35" s="23"/>
      <c r="AE35" s="23"/>
      <c r="AF35" s="23"/>
      <c r="AG35" s="23"/>
      <c r="AH35" s="23"/>
      <c r="AI35" s="23"/>
      <c r="AJ35" s="23"/>
      <c r="AK35" s="23"/>
      <c r="AL35" s="76"/>
      <c r="AM35" s="23"/>
      <c r="AN35" s="23"/>
      <c r="AO35" s="23"/>
      <c r="AP35" s="23"/>
      <c r="AQ35" s="23"/>
      <c r="AR35" s="23"/>
      <c r="AS35" s="23"/>
      <c r="AT35" s="23"/>
      <c r="AU35" s="23"/>
      <c r="AV35" s="23"/>
      <c r="AW35" s="23"/>
      <c r="AX35" s="76"/>
    </row>
    <row r="36" spans="1:50" ht="14.25" customHeight="1" x14ac:dyDescent="0.25">
      <c r="A36" s="69">
        <v>29</v>
      </c>
      <c r="B36" s="22">
        <f>'DATA SISWA'!E42</f>
        <v>0</v>
      </c>
      <c r="C36" s="63"/>
      <c r="D36" s="63"/>
      <c r="E36" s="63"/>
      <c r="F36" s="63"/>
      <c r="G36" s="63"/>
      <c r="H36" s="63"/>
      <c r="I36" s="63"/>
      <c r="J36" s="63"/>
      <c r="K36" s="63"/>
      <c r="L36" s="63"/>
      <c r="M36" s="63"/>
      <c r="N36" s="82"/>
      <c r="O36" s="88"/>
      <c r="P36" s="63"/>
      <c r="Q36" s="63"/>
      <c r="R36" s="63"/>
      <c r="S36" s="63"/>
      <c r="T36" s="63"/>
      <c r="U36" s="63"/>
      <c r="V36" s="63"/>
      <c r="W36" s="63"/>
      <c r="X36" s="63"/>
      <c r="Y36" s="63"/>
      <c r="Z36" s="82"/>
      <c r="AA36" s="93"/>
      <c r="AB36" s="23"/>
      <c r="AC36" s="23"/>
      <c r="AD36" s="23"/>
      <c r="AE36" s="23"/>
      <c r="AF36" s="23"/>
      <c r="AG36" s="23"/>
      <c r="AH36" s="23"/>
      <c r="AI36" s="23"/>
      <c r="AJ36" s="23"/>
      <c r="AK36" s="23"/>
      <c r="AL36" s="76"/>
      <c r="AM36" s="23"/>
      <c r="AN36" s="23"/>
      <c r="AO36" s="23"/>
      <c r="AP36" s="23"/>
      <c r="AQ36" s="23"/>
      <c r="AR36" s="23"/>
      <c r="AS36" s="23"/>
      <c r="AT36" s="23"/>
      <c r="AU36" s="23"/>
      <c r="AV36" s="23"/>
      <c r="AW36" s="23"/>
      <c r="AX36" s="76"/>
    </row>
    <row r="37" spans="1:50" ht="14.25" customHeight="1" x14ac:dyDescent="0.25">
      <c r="A37" s="69">
        <v>30</v>
      </c>
      <c r="B37" s="22">
        <f>'DATA SISWA'!E43</f>
        <v>0</v>
      </c>
      <c r="C37" s="63"/>
      <c r="D37" s="63"/>
      <c r="E37" s="63"/>
      <c r="F37" s="63"/>
      <c r="G37" s="63"/>
      <c r="H37" s="63"/>
      <c r="I37" s="63"/>
      <c r="J37" s="63"/>
      <c r="K37" s="63"/>
      <c r="L37" s="63"/>
      <c r="M37" s="63"/>
      <c r="N37" s="82"/>
      <c r="O37" s="88"/>
      <c r="P37" s="63"/>
      <c r="Q37" s="63"/>
      <c r="R37" s="63"/>
      <c r="S37" s="63"/>
      <c r="T37" s="63"/>
      <c r="U37" s="63"/>
      <c r="V37" s="63"/>
      <c r="W37" s="63"/>
      <c r="X37" s="63"/>
      <c r="Y37" s="63"/>
      <c r="Z37" s="82"/>
      <c r="AA37" s="93"/>
      <c r="AB37" s="23"/>
      <c r="AC37" s="23"/>
      <c r="AD37" s="23"/>
      <c r="AE37" s="23"/>
      <c r="AF37" s="23"/>
      <c r="AG37" s="23"/>
      <c r="AH37" s="23"/>
      <c r="AI37" s="23"/>
      <c r="AJ37" s="23"/>
      <c r="AK37" s="23"/>
      <c r="AL37" s="76"/>
      <c r="AM37" s="23"/>
      <c r="AN37" s="23"/>
      <c r="AO37" s="23"/>
      <c r="AP37" s="23"/>
      <c r="AQ37" s="23"/>
      <c r="AR37" s="23"/>
      <c r="AS37" s="23"/>
      <c r="AT37" s="23"/>
      <c r="AU37" s="23"/>
      <c r="AV37" s="23"/>
      <c r="AW37" s="23"/>
      <c r="AX37" s="76"/>
    </row>
    <row r="38" spans="1:50" ht="14.25" customHeight="1" x14ac:dyDescent="0.25">
      <c r="A38" s="69">
        <v>31</v>
      </c>
      <c r="B38" s="22">
        <f>'DATA SISWA'!E44</f>
        <v>0</v>
      </c>
      <c r="C38" s="63"/>
      <c r="D38" s="63"/>
      <c r="E38" s="63"/>
      <c r="F38" s="63"/>
      <c r="G38" s="63"/>
      <c r="H38" s="63"/>
      <c r="I38" s="63"/>
      <c r="J38" s="63"/>
      <c r="K38" s="63"/>
      <c r="L38" s="63"/>
      <c r="M38" s="63"/>
      <c r="N38" s="82"/>
      <c r="O38" s="88"/>
      <c r="P38" s="63"/>
      <c r="Q38" s="63"/>
      <c r="R38" s="63"/>
      <c r="S38" s="63"/>
      <c r="T38" s="63"/>
      <c r="U38" s="63"/>
      <c r="V38" s="63"/>
      <c r="W38" s="63"/>
      <c r="X38" s="63"/>
      <c r="Y38" s="63"/>
      <c r="Z38" s="82"/>
      <c r="AA38" s="93"/>
      <c r="AB38" s="23"/>
      <c r="AC38" s="23"/>
      <c r="AD38" s="23"/>
      <c r="AE38" s="23"/>
      <c r="AF38" s="23"/>
      <c r="AG38" s="23"/>
      <c r="AH38" s="23"/>
      <c r="AI38" s="23"/>
      <c r="AJ38" s="23"/>
      <c r="AK38" s="23"/>
      <c r="AL38" s="76"/>
      <c r="AM38" s="23"/>
      <c r="AN38" s="23"/>
      <c r="AO38" s="23"/>
      <c r="AP38" s="23"/>
      <c r="AQ38" s="23"/>
      <c r="AR38" s="23"/>
      <c r="AS38" s="23"/>
      <c r="AT38" s="23"/>
      <c r="AU38" s="23"/>
      <c r="AV38" s="23"/>
      <c r="AW38" s="23"/>
      <c r="AX38" s="76"/>
    </row>
    <row r="39" spans="1:50" ht="14.25" customHeight="1" x14ac:dyDescent="0.25">
      <c r="A39" s="69">
        <v>32</v>
      </c>
      <c r="B39" s="22">
        <f>'DATA SISWA'!E45</f>
        <v>0</v>
      </c>
      <c r="C39" s="63"/>
      <c r="D39" s="63"/>
      <c r="E39" s="63"/>
      <c r="F39" s="63"/>
      <c r="G39" s="63"/>
      <c r="H39" s="63"/>
      <c r="I39" s="63"/>
      <c r="J39" s="63"/>
      <c r="K39" s="63"/>
      <c r="L39" s="63"/>
      <c r="M39" s="63"/>
      <c r="N39" s="82"/>
      <c r="O39" s="88"/>
      <c r="P39" s="63"/>
      <c r="Q39" s="63"/>
      <c r="R39" s="63"/>
      <c r="S39" s="63"/>
      <c r="T39" s="63"/>
      <c r="U39" s="63"/>
      <c r="V39" s="63"/>
      <c r="W39" s="63"/>
      <c r="X39" s="63"/>
      <c r="Y39" s="63"/>
      <c r="Z39" s="82"/>
      <c r="AA39" s="93"/>
      <c r="AB39" s="23"/>
      <c r="AC39" s="23"/>
      <c r="AD39" s="23"/>
      <c r="AE39" s="23"/>
      <c r="AF39" s="23"/>
      <c r="AG39" s="23"/>
      <c r="AH39" s="23"/>
      <c r="AI39" s="23"/>
      <c r="AJ39" s="23"/>
      <c r="AK39" s="23"/>
      <c r="AL39" s="76"/>
      <c r="AM39" s="23"/>
      <c r="AN39" s="23"/>
      <c r="AO39" s="23"/>
      <c r="AP39" s="23"/>
      <c r="AQ39" s="23"/>
      <c r="AR39" s="23"/>
      <c r="AS39" s="23"/>
      <c r="AT39" s="23"/>
      <c r="AU39" s="23"/>
      <c r="AV39" s="23"/>
      <c r="AW39" s="23"/>
      <c r="AX39" s="76"/>
    </row>
    <row r="40" spans="1:50" ht="14.25" customHeight="1" x14ac:dyDescent="0.25">
      <c r="A40" s="69">
        <v>33</v>
      </c>
      <c r="B40" s="22">
        <f>'DATA SISWA'!E46</f>
        <v>0</v>
      </c>
      <c r="C40" s="63"/>
      <c r="D40" s="63"/>
      <c r="E40" s="63"/>
      <c r="F40" s="63"/>
      <c r="G40" s="63"/>
      <c r="H40" s="63"/>
      <c r="I40" s="63"/>
      <c r="J40" s="63"/>
      <c r="K40" s="63"/>
      <c r="L40" s="63"/>
      <c r="M40" s="63"/>
      <c r="N40" s="82"/>
      <c r="O40" s="88"/>
      <c r="P40" s="63"/>
      <c r="Q40" s="63"/>
      <c r="R40" s="63"/>
      <c r="S40" s="63"/>
      <c r="T40" s="63"/>
      <c r="U40" s="63"/>
      <c r="V40" s="63"/>
      <c r="W40" s="63"/>
      <c r="X40" s="63"/>
      <c r="Y40" s="63"/>
      <c r="Z40" s="82"/>
      <c r="AA40" s="93"/>
      <c r="AB40" s="23"/>
      <c r="AC40" s="23"/>
      <c r="AD40" s="23"/>
      <c r="AE40" s="23"/>
      <c r="AF40" s="23"/>
      <c r="AG40" s="23"/>
      <c r="AH40" s="23"/>
      <c r="AI40" s="23"/>
      <c r="AJ40" s="23"/>
      <c r="AK40" s="23"/>
      <c r="AL40" s="76"/>
      <c r="AM40" s="23"/>
      <c r="AN40" s="23"/>
      <c r="AO40" s="23"/>
      <c r="AP40" s="23"/>
      <c r="AQ40" s="23"/>
      <c r="AR40" s="23"/>
      <c r="AS40" s="23"/>
      <c r="AT40" s="23"/>
      <c r="AU40" s="23"/>
      <c r="AV40" s="23"/>
      <c r="AW40" s="23"/>
      <c r="AX40" s="76"/>
    </row>
    <row r="41" spans="1:50" ht="14.25" customHeight="1" x14ac:dyDescent="0.25">
      <c r="A41" s="69">
        <v>34</v>
      </c>
      <c r="B41" s="22">
        <f>'DATA SISWA'!E47</f>
        <v>0</v>
      </c>
      <c r="C41" s="63"/>
      <c r="D41" s="63"/>
      <c r="E41" s="63"/>
      <c r="F41" s="63"/>
      <c r="G41" s="63"/>
      <c r="H41" s="63"/>
      <c r="I41" s="63"/>
      <c r="J41" s="63"/>
      <c r="K41" s="63"/>
      <c r="L41" s="63"/>
      <c r="M41" s="63"/>
      <c r="N41" s="82"/>
      <c r="O41" s="88"/>
      <c r="P41" s="63"/>
      <c r="Q41" s="63"/>
      <c r="R41" s="63"/>
      <c r="S41" s="63"/>
      <c r="T41" s="63"/>
      <c r="U41" s="63"/>
      <c r="V41" s="63"/>
      <c r="W41" s="63"/>
      <c r="X41" s="63"/>
      <c r="Y41" s="63"/>
      <c r="Z41" s="82"/>
      <c r="AA41" s="86"/>
      <c r="AB41" s="24"/>
      <c r="AC41" s="24"/>
      <c r="AD41" s="24"/>
      <c r="AE41" s="24"/>
      <c r="AF41" s="24"/>
      <c r="AG41" s="24"/>
      <c r="AH41" s="24"/>
      <c r="AI41" s="24"/>
      <c r="AJ41" s="24"/>
      <c r="AK41" s="24"/>
      <c r="AL41" s="71"/>
      <c r="AM41" s="24"/>
      <c r="AN41" s="24"/>
      <c r="AO41" s="24"/>
      <c r="AP41" s="24"/>
      <c r="AQ41" s="24"/>
      <c r="AR41" s="24"/>
      <c r="AS41" s="24"/>
      <c r="AT41" s="24"/>
      <c r="AU41" s="24"/>
      <c r="AV41" s="24"/>
      <c r="AW41" s="24"/>
      <c r="AX41" s="71"/>
    </row>
    <row r="42" spans="1:50" ht="14.25" customHeight="1" x14ac:dyDescent="0.25">
      <c r="A42" s="69">
        <v>35</v>
      </c>
      <c r="B42" s="22">
        <f>'DATA SISWA'!E48</f>
        <v>0</v>
      </c>
      <c r="C42" s="40"/>
      <c r="D42" s="40"/>
      <c r="E42" s="40"/>
      <c r="F42" s="40"/>
      <c r="G42" s="40"/>
      <c r="H42" s="40"/>
      <c r="I42" s="40"/>
      <c r="J42" s="40"/>
      <c r="K42" s="40"/>
      <c r="L42" s="40"/>
      <c r="M42" s="40"/>
      <c r="N42" s="83"/>
      <c r="O42" s="89"/>
      <c r="P42" s="41"/>
      <c r="Q42" s="41"/>
      <c r="R42" s="41"/>
      <c r="S42" s="41"/>
      <c r="T42" s="41"/>
      <c r="U42" s="41"/>
      <c r="V42" s="41"/>
      <c r="W42" s="41"/>
      <c r="X42" s="41"/>
      <c r="Y42" s="41"/>
      <c r="Z42" s="90"/>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40"/>
      <c r="D43" s="40"/>
      <c r="E43" s="40"/>
      <c r="F43" s="40"/>
      <c r="G43" s="40"/>
      <c r="H43" s="40"/>
      <c r="I43" s="40"/>
      <c r="J43" s="40"/>
      <c r="K43" s="40"/>
      <c r="L43" s="40"/>
      <c r="M43" s="40"/>
      <c r="N43" s="83"/>
      <c r="O43" s="89"/>
      <c r="P43" s="41"/>
      <c r="Q43" s="41"/>
      <c r="R43" s="41"/>
      <c r="S43" s="41"/>
      <c r="T43" s="41"/>
      <c r="U43" s="41"/>
      <c r="V43" s="41"/>
      <c r="W43" s="41"/>
      <c r="X43" s="41"/>
      <c r="Y43" s="41"/>
      <c r="Z43" s="90"/>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40"/>
      <c r="D44" s="40"/>
      <c r="E44" s="40"/>
      <c r="F44" s="40"/>
      <c r="G44" s="40"/>
      <c r="H44" s="40"/>
      <c r="I44" s="40"/>
      <c r="J44" s="40"/>
      <c r="K44" s="40"/>
      <c r="L44" s="40"/>
      <c r="M44" s="40"/>
      <c r="N44" s="83"/>
      <c r="O44" s="89"/>
      <c r="P44" s="41"/>
      <c r="Q44" s="41"/>
      <c r="R44" s="41"/>
      <c r="S44" s="41"/>
      <c r="T44" s="41"/>
      <c r="U44" s="41"/>
      <c r="V44" s="41"/>
      <c r="W44" s="41"/>
      <c r="X44" s="41"/>
      <c r="Y44" s="41"/>
      <c r="Z44" s="90"/>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40"/>
      <c r="D45" s="40"/>
      <c r="E45" s="40"/>
      <c r="F45" s="40"/>
      <c r="G45" s="40"/>
      <c r="H45" s="40"/>
      <c r="I45" s="40"/>
      <c r="J45" s="40"/>
      <c r="K45" s="40"/>
      <c r="L45" s="40"/>
      <c r="M45" s="40"/>
      <c r="N45" s="83"/>
      <c r="O45" s="89"/>
      <c r="P45" s="41"/>
      <c r="Q45" s="41"/>
      <c r="R45" s="41"/>
      <c r="S45" s="41"/>
      <c r="T45" s="41"/>
      <c r="U45" s="41"/>
      <c r="V45" s="41"/>
      <c r="W45" s="41"/>
      <c r="X45" s="41"/>
      <c r="Y45" s="41"/>
      <c r="Z45" s="90"/>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40"/>
      <c r="D46" s="40"/>
      <c r="E46" s="40"/>
      <c r="F46" s="40"/>
      <c r="G46" s="40"/>
      <c r="H46" s="40"/>
      <c r="I46" s="40"/>
      <c r="J46" s="40"/>
      <c r="K46" s="40"/>
      <c r="L46" s="40"/>
      <c r="M46" s="40"/>
      <c r="N46" s="83"/>
      <c r="O46" s="89"/>
      <c r="P46" s="41"/>
      <c r="Q46" s="41"/>
      <c r="R46" s="41"/>
      <c r="S46" s="41"/>
      <c r="T46" s="41"/>
      <c r="U46" s="41"/>
      <c r="V46" s="41"/>
      <c r="W46" s="41"/>
      <c r="X46" s="41"/>
      <c r="Y46" s="41"/>
      <c r="Z46" s="90"/>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7"/>
      <c r="D47" s="77"/>
      <c r="E47" s="77"/>
      <c r="F47" s="77"/>
      <c r="G47" s="77"/>
      <c r="H47" s="77"/>
      <c r="I47" s="77"/>
      <c r="J47" s="77"/>
      <c r="K47" s="77"/>
      <c r="L47" s="77"/>
      <c r="M47" s="77"/>
      <c r="N47" s="84"/>
      <c r="O47" s="91"/>
      <c r="P47" s="78"/>
      <c r="Q47" s="78"/>
      <c r="R47" s="78"/>
      <c r="S47" s="78"/>
      <c r="T47" s="78"/>
      <c r="U47" s="78"/>
      <c r="V47" s="78"/>
      <c r="W47" s="78"/>
      <c r="X47" s="78"/>
      <c r="Y47" s="78"/>
      <c r="Z47" s="92"/>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AM5:AP5"/>
    <mergeCell ref="AQ5:AT5"/>
    <mergeCell ref="AU5:AX5"/>
    <mergeCell ref="C2:N2"/>
    <mergeCell ref="C5:F5"/>
    <mergeCell ref="G5:J5"/>
    <mergeCell ref="K5:N5"/>
    <mergeCell ref="O5:R5"/>
    <mergeCell ref="S5:V5"/>
    <mergeCell ref="W5:Z5"/>
    <mergeCell ref="AM4:AX4"/>
    <mergeCell ref="A4:A5"/>
    <mergeCell ref="B4:B5"/>
    <mergeCell ref="C4:N4"/>
    <mergeCell ref="O4:Z4"/>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 id="{0BE98F3E-466C-4C9E-953F-1072A62F982C}">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C8:AX47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DIMENSI!$A$1:$A$6</xm:f>
          </x14:formula1>
          <xm:sqref>B4:B6</xm:sqref>
        </x14:dataValidation>
        <x14:dataValidation type="list" showInputMessage="1" showErrorMessage="1">
          <x14:formula1>
            <xm:f>DIMENSI!$C$12:$C$14</xm:f>
          </x14:formula1>
          <xm:sqref>C4:AX4</xm:sqref>
        </x14:dataValidation>
        <x14:dataValidation type="list" allowBlank="1" showInputMessage="1" showErrorMessage="1">
          <x14:formula1>
            <xm:f>DESKRIPSI!$C$25:$C$31</xm:f>
          </x14:formula1>
          <xm:sqref>C5:AX5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AX1001"/>
  <sheetViews>
    <sheetView view="pageBreakPreview" zoomScale="80" zoomScaleNormal="10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4.7109375" style="26" customWidth="1"/>
    <col min="15" max="50" width="4.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0" t="s">
        <v>99</v>
      </c>
      <c r="C2" s="237" t="s">
        <v>226</v>
      </c>
      <c r="D2" s="237"/>
      <c r="E2" s="237"/>
      <c r="F2" s="237"/>
      <c r="G2" s="237"/>
      <c r="H2" s="237"/>
      <c r="I2" s="237"/>
      <c r="J2" s="237"/>
      <c r="K2" s="237"/>
      <c r="L2" s="237"/>
      <c r="M2" s="237"/>
      <c r="N2" s="237"/>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thickBot="1" x14ac:dyDescent="0.3">
      <c r="A3" s="21"/>
      <c r="B3" s="21"/>
      <c r="C3" s="27">
        <v>3</v>
      </c>
      <c r="D3" s="27">
        <v>4</v>
      </c>
      <c r="E3" s="27">
        <v>5</v>
      </c>
      <c r="F3" s="27">
        <v>6</v>
      </c>
      <c r="G3" s="27">
        <v>7</v>
      </c>
      <c r="H3" s="27">
        <v>8</v>
      </c>
      <c r="I3" s="27">
        <v>9</v>
      </c>
      <c r="J3" s="27">
        <v>10</v>
      </c>
      <c r="K3" s="27">
        <v>11</v>
      </c>
      <c r="L3" s="27">
        <v>12</v>
      </c>
      <c r="M3" s="27">
        <v>13</v>
      </c>
      <c r="N3" s="27">
        <v>14</v>
      </c>
      <c r="O3" s="27">
        <v>15</v>
      </c>
      <c r="P3" s="27">
        <v>16</v>
      </c>
      <c r="Q3" s="27">
        <v>17</v>
      </c>
      <c r="R3" s="27">
        <v>18</v>
      </c>
      <c r="S3" s="27">
        <v>19</v>
      </c>
      <c r="T3" s="27">
        <v>20</v>
      </c>
      <c r="U3" s="27">
        <v>21</v>
      </c>
      <c r="V3" s="27">
        <v>22</v>
      </c>
      <c r="W3" s="27">
        <v>23</v>
      </c>
      <c r="X3" s="27">
        <v>24</v>
      </c>
      <c r="Y3" s="27">
        <v>25</v>
      </c>
      <c r="Z3" s="27">
        <v>26</v>
      </c>
      <c r="AA3" s="27">
        <v>27</v>
      </c>
      <c r="AB3" s="27">
        <v>28</v>
      </c>
      <c r="AC3" s="27">
        <v>29</v>
      </c>
      <c r="AD3" s="27">
        <v>30</v>
      </c>
      <c r="AE3" s="27">
        <v>31</v>
      </c>
      <c r="AF3" s="27">
        <v>32</v>
      </c>
      <c r="AG3" s="27">
        <v>33</v>
      </c>
      <c r="AH3" s="27">
        <v>34</v>
      </c>
      <c r="AI3" s="27">
        <v>35</v>
      </c>
      <c r="AJ3" s="27">
        <v>36</v>
      </c>
      <c r="AK3" s="27">
        <v>37</v>
      </c>
      <c r="AL3" s="27">
        <v>38</v>
      </c>
      <c r="AM3" s="27">
        <v>39</v>
      </c>
      <c r="AN3" s="27">
        <v>40</v>
      </c>
      <c r="AO3" s="27">
        <v>41</v>
      </c>
      <c r="AP3" s="27">
        <v>42</v>
      </c>
      <c r="AQ3" s="27">
        <v>43</v>
      </c>
      <c r="AR3" s="27">
        <v>44</v>
      </c>
      <c r="AS3" s="27">
        <v>45</v>
      </c>
      <c r="AT3" s="27">
        <v>46</v>
      </c>
      <c r="AU3" s="27">
        <v>47</v>
      </c>
      <c r="AV3" s="27">
        <v>48</v>
      </c>
      <c r="AW3" s="27">
        <v>49</v>
      </c>
      <c r="AX3" s="27">
        <v>50</v>
      </c>
    </row>
    <row r="4" spans="1:50" ht="14.25" customHeight="1" x14ac:dyDescent="0.25">
      <c r="A4" s="207" t="s">
        <v>17</v>
      </c>
      <c r="B4" s="209" t="s">
        <v>160</v>
      </c>
      <c r="C4" s="211" t="s">
        <v>44</v>
      </c>
      <c r="D4" s="212"/>
      <c r="E4" s="212"/>
      <c r="F4" s="212"/>
      <c r="G4" s="212"/>
      <c r="H4" s="212"/>
      <c r="I4" s="212"/>
      <c r="J4" s="212"/>
      <c r="K4" s="212"/>
      <c r="L4" s="212"/>
      <c r="M4" s="212"/>
      <c r="N4" s="213"/>
      <c r="O4" s="218" t="s">
        <v>48</v>
      </c>
      <c r="P4" s="219"/>
      <c r="Q4" s="219"/>
      <c r="R4" s="219"/>
      <c r="S4" s="219"/>
      <c r="T4" s="219"/>
      <c r="U4" s="219"/>
      <c r="V4" s="219"/>
      <c r="W4" s="219"/>
      <c r="X4" s="219"/>
      <c r="Y4" s="219"/>
      <c r="Z4" s="220"/>
      <c r="AA4" s="230" t="s">
        <v>51</v>
      </c>
      <c r="AB4" s="231"/>
      <c r="AC4" s="231"/>
      <c r="AD4" s="231"/>
      <c r="AE4" s="231"/>
      <c r="AF4" s="231"/>
      <c r="AG4" s="231"/>
      <c r="AH4" s="231"/>
      <c r="AI4" s="231"/>
      <c r="AJ4" s="231"/>
      <c r="AK4" s="231"/>
      <c r="AL4" s="232"/>
      <c r="AM4" s="222" t="s">
        <v>55</v>
      </c>
      <c r="AN4" s="222"/>
      <c r="AO4" s="222"/>
      <c r="AP4" s="222"/>
      <c r="AQ4" s="222"/>
      <c r="AR4" s="222"/>
      <c r="AS4" s="222"/>
      <c r="AT4" s="222"/>
      <c r="AU4" s="222"/>
      <c r="AV4" s="222"/>
      <c r="AW4" s="222"/>
      <c r="AX4" s="223"/>
    </row>
    <row r="5" spans="1:50" ht="60" customHeight="1" x14ac:dyDescent="0.25">
      <c r="A5" s="208"/>
      <c r="B5" s="210"/>
      <c r="C5" s="214" t="s">
        <v>45</v>
      </c>
      <c r="D5" s="215"/>
      <c r="E5" s="215"/>
      <c r="F5" s="216"/>
      <c r="G5" s="214" t="s">
        <v>49</v>
      </c>
      <c r="H5" s="215"/>
      <c r="I5" s="215"/>
      <c r="J5" s="216"/>
      <c r="K5" s="214"/>
      <c r="L5" s="215"/>
      <c r="M5" s="215"/>
      <c r="N5" s="217"/>
      <c r="O5" s="221" t="s">
        <v>49</v>
      </c>
      <c r="P5" s="204"/>
      <c r="Q5" s="204"/>
      <c r="R5" s="205"/>
      <c r="S5" s="204"/>
      <c r="T5" s="204"/>
      <c r="U5" s="204"/>
      <c r="V5" s="205"/>
      <c r="W5" s="204"/>
      <c r="X5" s="204"/>
      <c r="Y5" s="204"/>
      <c r="Z5" s="206"/>
      <c r="AA5" s="227" t="s">
        <v>52</v>
      </c>
      <c r="AB5" s="228"/>
      <c r="AC5" s="228"/>
      <c r="AD5" s="228"/>
      <c r="AE5" s="228"/>
      <c r="AF5" s="228"/>
      <c r="AG5" s="228"/>
      <c r="AH5" s="228"/>
      <c r="AI5" s="228"/>
      <c r="AJ5" s="228"/>
      <c r="AK5" s="228"/>
      <c r="AL5" s="229"/>
      <c r="AM5" s="224" t="s">
        <v>58</v>
      </c>
      <c r="AN5" s="225"/>
      <c r="AO5" s="225"/>
      <c r="AP5" s="225"/>
      <c r="AQ5" s="225"/>
      <c r="AR5" s="225"/>
      <c r="AS5" s="225"/>
      <c r="AT5" s="225"/>
      <c r="AU5" s="225"/>
      <c r="AV5" s="225"/>
      <c r="AW5" s="225"/>
      <c r="AX5" s="226"/>
    </row>
    <row r="6" spans="1:50" s="60" customFormat="1" ht="63.6" customHeight="1" x14ac:dyDescent="0.2">
      <c r="A6" s="65"/>
      <c r="B6" s="66"/>
      <c r="C6" s="199" t="e">
        <f>VLOOKUP(C5,DESKRIPSI!C2:E11,3,0)</f>
        <v>#N/A</v>
      </c>
      <c r="D6" s="200"/>
      <c r="E6" s="200"/>
      <c r="F6" s="201"/>
      <c r="G6" s="199" t="e">
        <f>VLOOKUP(G5,DESKRIPSI!G2:I11,3,0)</f>
        <v>#N/A</v>
      </c>
      <c r="H6" s="200"/>
      <c r="I6" s="200"/>
      <c r="J6" s="201"/>
      <c r="K6" s="199" t="e">
        <f>VLOOKUP(K5,DESKRIPSI!K2:M11,3,0)</f>
        <v>#N/A</v>
      </c>
      <c r="L6" s="200"/>
      <c r="M6" s="200"/>
      <c r="N6" s="202"/>
      <c r="O6" s="203" t="str">
        <f>VLOOKUP(O5,DESKRIPSI!$C$1:$E$48,3,0)</f>
        <v>Mendeskripsikan penggunaan kata, tulisan dan bahasa tubuh yang memiliki makna yang berbeda di lingkungan sekitarnya dan dalam suatu budaya tertentu.</v>
      </c>
      <c r="P6" s="191"/>
      <c r="Q6" s="191"/>
      <c r="R6" s="192"/>
      <c r="S6" s="190" t="e">
        <f>VLOOKUP(S5,DESKRIPSI!$C$1:$E$48,3,0)</f>
        <v>#N/A</v>
      </c>
      <c r="T6" s="191"/>
      <c r="U6" s="191"/>
      <c r="V6" s="192"/>
      <c r="W6" s="190" t="e">
        <f>VLOOKUP(W5,DESKRIPSI!$C$1:$E$48,3,0)</f>
        <v>#N/A</v>
      </c>
      <c r="X6" s="191"/>
      <c r="Y6" s="191"/>
      <c r="Z6" s="193"/>
      <c r="AA6" s="194" t="str">
        <f>VLOOKUP(AA5,DESKRIPSI!$C$1:$E$48,3,0)</f>
        <v>Menyebutkan apa yang telah dipelajari tentang orang lain dari interaksinya dengan kemajemukan budaya di lingkungan sekitar.</v>
      </c>
      <c r="AB6" s="195"/>
      <c r="AC6" s="195"/>
      <c r="AD6" s="196"/>
      <c r="AE6" s="197" t="e">
        <f>VLOOKUP(AE5,DESKRIPSI!$C$1:$E$48,3,0)</f>
        <v>#N/A</v>
      </c>
      <c r="AF6" s="195"/>
      <c r="AG6" s="195"/>
      <c r="AH6" s="196"/>
      <c r="AI6" s="197" t="e">
        <f>VLOOKUP(AI5,DESKRIPSI!$C$1:$E$48,3,0)</f>
        <v>#N/A</v>
      </c>
      <c r="AJ6" s="195"/>
      <c r="AK6" s="195"/>
      <c r="AL6" s="198"/>
      <c r="AM6" s="186" t="str">
        <f>VLOOKUP(AM5,DESKRIPSI!$C$1:$E$48,3,0)</f>
        <v>Memahami konsep hak dan kewajiban, serta implikasinya terhadap perilakunya.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63"/>
      <c r="D8" s="63"/>
      <c r="E8" s="63"/>
      <c r="F8" s="63"/>
      <c r="G8" s="63"/>
      <c r="H8" s="63"/>
      <c r="I8" s="63"/>
      <c r="J8" s="63"/>
      <c r="K8" s="63"/>
      <c r="L8" s="63"/>
      <c r="M8" s="63"/>
      <c r="N8" s="82"/>
      <c r="O8" s="88"/>
      <c r="P8" s="63"/>
      <c r="Q8" s="63"/>
      <c r="R8" s="63"/>
      <c r="S8" s="63"/>
      <c r="T8" s="63"/>
      <c r="U8" s="63"/>
      <c r="V8" s="63"/>
      <c r="W8" s="63"/>
      <c r="X8" s="63"/>
      <c r="Y8" s="63"/>
      <c r="Z8" s="82"/>
      <c r="AA8" s="93"/>
      <c r="AB8" s="23"/>
      <c r="AC8" s="23"/>
      <c r="AD8" s="23"/>
      <c r="AE8" s="23"/>
      <c r="AF8" s="23"/>
      <c r="AG8" s="23"/>
      <c r="AH8" s="23"/>
      <c r="AI8" s="23"/>
      <c r="AJ8" s="23"/>
      <c r="AK8" s="23"/>
      <c r="AL8" s="76"/>
      <c r="AM8" s="23"/>
      <c r="AN8" s="23"/>
      <c r="AO8" s="23"/>
      <c r="AP8" s="23"/>
      <c r="AQ8" s="23"/>
      <c r="AR8" s="23"/>
      <c r="AS8" s="23"/>
      <c r="AT8" s="23"/>
      <c r="AU8" s="23"/>
      <c r="AV8" s="23"/>
      <c r="AW8" s="23"/>
      <c r="AX8" s="76"/>
    </row>
    <row r="9" spans="1:50" ht="14.25" customHeight="1" x14ac:dyDescent="0.25">
      <c r="A9" s="69">
        <v>2</v>
      </c>
      <c r="B9" s="22" t="str">
        <f>'DATA SISWA'!E15</f>
        <v>ACHMAD IBRAHIM ARYASATYA</v>
      </c>
      <c r="C9" s="63"/>
      <c r="D9" s="63"/>
      <c r="E9" s="63"/>
      <c r="F9" s="63"/>
      <c r="G9" s="63"/>
      <c r="H9" s="63"/>
      <c r="I9" s="63"/>
      <c r="J9" s="63"/>
      <c r="K9" s="63"/>
      <c r="L9" s="63"/>
      <c r="M9" s="63"/>
      <c r="N9" s="82"/>
      <c r="O9" s="88"/>
      <c r="P9" s="63"/>
      <c r="Q9" s="63"/>
      <c r="R9" s="63"/>
      <c r="S9" s="63"/>
      <c r="T9" s="63"/>
      <c r="U9" s="63"/>
      <c r="V9" s="63"/>
      <c r="W9" s="63"/>
      <c r="X9" s="63"/>
      <c r="Y9" s="63"/>
      <c r="Z9" s="82"/>
      <c r="AA9" s="93"/>
      <c r="AB9" s="23"/>
      <c r="AC9" s="23"/>
      <c r="AD9" s="23"/>
      <c r="AE9" s="23"/>
      <c r="AF9" s="23"/>
      <c r="AG9" s="23"/>
      <c r="AH9" s="23"/>
      <c r="AI9" s="23"/>
      <c r="AJ9" s="23"/>
      <c r="AK9" s="23"/>
      <c r="AL9" s="76"/>
      <c r="AM9" s="23"/>
      <c r="AN9" s="23"/>
      <c r="AO9" s="23"/>
      <c r="AP9" s="23"/>
      <c r="AQ9" s="23"/>
      <c r="AR9" s="23"/>
      <c r="AS9" s="23"/>
      <c r="AT9" s="23"/>
      <c r="AU9" s="23"/>
      <c r="AV9" s="23"/>
      <c r="AW9" s="23"/>
      <c r="AX9" s="76"/>
    </row>
    <row r="10" spans="1:50" ht="14.25" customHeight="1" x14ac:dyDescent="0.25">
      <c r="A10" s="69">
        <v>3</v>
      </c>
      <c r="B10" s="22" t="str">
        <f>'DATA SISWA'!E16</f>
        <v>AKIRA KISSA ZHAFIRAH</v>
      </c>
      <c r="C10" s="63"/>
      <c r="D10" s="63"/>
      <c r="E10" s="63"/>
      <c r="F10" s="63"/>
      <c r="G10" s="63"/>
      <c r="H10" s="63"/>
      <c r="I10" s="63"/>
      <c r="J10" s="63"/>
      <c r="K10" s="63"/>
      <c r="L10" s="63"/>
      <c r="M10" s="63"/>
      <c r="N10" s="82"/>
      <c r="O10" s="88"/>
      <c r="P10" s="63"/>
      <c r="Q10" s="63"/>
      <c r="R10" s="63"/>
      <c r="S10" s="63"/>
      <c r="T10" s="63"/>
      <c r="U10" s="63"/>
      <c r="V10" s="63"/>
      <c r="W10" s="63"/>
      <c r="X10" s="63"/>
      <c r="Y10" s="63"/>
      <c r="Z10" s="82"/>
      <c r="AA10" s="93"/>
      <c r="AB10" s="23"/>
      <c r="AC10" s="23"/>
      <c r="AD10" s="23"/>
      <c r="AE10" s="23"/>
      <c r="AF10" s="23"/>
      <c r="AG10" s="23"/>
      <c r="AH10" s="23"/>
      <c r="AI10" s="23"/>
      <c r="AJ10" s="23"/>
      <c r="AK10" s="23"/>
      <c r="AL10" s="76"/>
      <c r="AM10" s="23"/>
      <c r="AN10" s="23"/>
      <c r="AO10" s="23"/>
      <c r="AP10" s="23"/>
      <c r="AQ10" s="23"/>
      <c r="AR10" s="23"/>
      <c r="AS10" s="23"/>
      <c r="AT10" s="23"/>
      <c r="AU10" s="23"/>
      <c r="AV10" s="23"/>
      <c r="AW10" s="23"/>
      <c r="AX10" s="76"/>
    </row>
    <row r="11" spans="1:50" ht="14.25" customHeight="1" x14ac:dyDescent="0.25">
      <c r="A11" s="69">
        <v>4</v>
      </c>
      <c r="B11" s="22">
        <f>'DATA SISWA'!E17</f>
        <v>0</v>
      </c>
      <c r="C11" s="63"/>
      <c r="D11" s="63"/>
      <c r="E11" s="63"/>
      <c r="F11" s="63"/>
      <c r="G11" s="63"/>
      <c r="H11" s="63"/>
      <c r="I11" s="63"/>
      <c r="J11" s="63"/>
      <c r="K11" s="63"/>
      <c r="L11" s="63"/>
      <c r="M11" s="63"/>
      <c r="N11" s="82"/>
      <c r="O11" s="88"/>
      <c r="P11" s="63"/>
      <c r="Q11" s="63"/>
      <c r="R11" s="63"/>
      <c r="S11" s="63"/>
      <c r="T11" s="63"/>
      <c r="U11" s="63"/>
      <c r="V11" s="63"/>
      <c r="W11" s="63"/>
      <c r="X11" s="63"/>
      <c r="Y11" s="63"/>
      <c r="Z11" s="82"/>
      <c r="AA11" s="93"/>
      <c r="AB11" s="23"/>
      <c r="AC11" s="23"/>
      <c r="AD11" s="23"/>
      <c r="AE11" s="23"/>
      <c r="AF11" s="23"/>
      <c r="AG11" s="23"/>
      <c r="AH11" s="23"/>
      <c r="AI11" s="23"/>
      <c r="AJ11" s="23"/>
      <c r="AK11" s="23"/>
      <c r="AL11" s="76"/>
      <c r="AM11" s="23"/>
      <c r="AN11" s="23"/>
      <c r="AO11" s="23"/>
      <c r="AP11" s="23"/>
      <c r="AQ11" s="23"/>
      <c r="AR11" s="23"/>
      <c r="AS11" s="23"/>
      <c r="AT11" s="23"/>
      <c r="AU11" s="23"/>
      <c r="AV11" s="23"/>
      <c r="AW11" s="23"/>
      <c r="AX11" s="76"/>
    </row>
    <row r="12" spans="1:50" ht="14.25" customHeight="1" x14ac:dyDescent="0.25">
      <c r="A12" s="69">
        <v>5</v>
      </c>
      <c r="B12" s="22">
        <f>'DATA SISWA'!E18</f>
        <v>0</v>
      </c>
      <c r="C12" s="63"/>
      <c r="D12" s="63"/>
      <c r="E12" s="63"/>
      <c r="F12" s="63"/>
      <c r="G12" s="63"/>
      <c r="H12" s="63"/>
      <c r="I12" s="63"/>
      <c r="J12" s="63"/>
      <c r="K12" s="63"/>
      <c r="L12" s="63"/>
      <c r="M12" s="63"/>
      <c r="N12" s="82"/>
      <c r="O12" s="88"/>
      <c r="P12" s="63"/>
      <c r="Q12" s="63"/>
      <c r="R12" s="63"/>
      <c r="S12" s="63"/>
      <c r="T12" s="63"/>
      <c r="U12" s="63"/>
      <c r="V12" s="63"/>
      <c r="W12" s="63"/>
      <c r="X12" s="63"/>
      <c r="Y12" s="63"/>
      <c r="Z12" s="82"/>
      <c r="AA12" s="93"/>
      <c r="AB12" s="23"/>
      <c r="AC12" s="23"/>
      <c r="AD12" s="23"/>
      <c r="AE12" s="23"/>
      <c r="AF12" s="23"/>
      <c r="AG12" s="23"/>
      <c r="AH12" s="23"/>
      <c r="AI12" s="23"/>
      <c r="AJ12" s="23"/>
      <c r="AK12" s="23"/>
      <c r="AL12" s="76"/>
      <c r="AM12" s="23"/>
      <c r="AN12" s="23"/>
      <c r="AO12" s="23"/>
      <c r="AP12" s="23"/>
      <c r="AQ12" s="23"/>
      <c r="AR12" s="23"/>
      <c r="AS12" s="23"/>
      <c r="AT12" s="23"/>
      <c r="AU12" s="23"/>
      <c r="AV12" s="23"/>
      <c r="AW12" s="23"/>
      <c r="AX12" s="76"/>
    </row>
    <row r="13" spans="1:50" ht="14.25" customHeight="1" x14ac:dyDescent="0.25">
      <c r="A13" s="69">
        <v>6</v>
      </c>
      <c r="B13" s="22">
        <f>'DATA SISWA'!E19</f>
        <v>0</v>
      </c>
      <c r="C13" s="63"/>
      <c r="D13" s="63"/>
      <c r="E13" s="63"/>
      <c r="F13" s="63"/>
      <c r="G13" s="63"/>
      <c r="H13" s="63"/>
      <c r="I13" s="63"/>
      <c r="J13" s="63"/>
      <c r="K13" s="63"/>
      <c r="L13" s="63"/>
      <c r="M13" s="63"/>
      <c r="N13" s="82"/>
      <c r="O13" s="88"/>
      <c r="P13" s="63"/>
      <c r="Q13" s="63"/>
      <c r="R13" s="63"/>
      <c r="S13" s="63"/>
      <c r="T13" s="63"/>
      <c r="U13" s="63"/>
      <c r="V13" s="63"/>
      <c r="W13" s="63"/>
      <c r="X13" s="63"/>
      <c r="Y13" s="63"/>
      <c r="Z13" s="82"/>
      <c r="AA13" s="93"/>
      <c r="AB13" s="23"/>
      <c r="AC13" s="23"/>
      <c r="AD13" s="23"/>
      <c r="AE13" s="23"/>
      <c r="AF13" s="23"/>
      <c r="AG13" s="23"/>
      <c r="AH13" s="23"/>
      <c r="AI13" s="23"/>
      <c r="AJ13" s="23"/>
      <c r="AK13" s="23"/>
      <c r="AL13" s="76"/>
      <c r="AM13" s="23"/>
      <c r="AN13" s="23"/>
      <c r="AO13" s="23"/>
      <c r="AP13" s="23"/>
      <c r="AQ13" s="23"/>
      <c r="AR13" s="23"/>
      <c r="AS13" s="23"/>
      <c r="AT13" s="23"/>
      <c r="AU13" s="23"/>
      <c r="AV13" s="23"/>
      <c r="AW13" s="23"/>
      <c r="AX13" s="76"/>
    </row>
    <row r="14" spans="1:50" ht="14.25" customHeight="1" x14ac:dyDescent="0.25">
      <c r="A14" s="69">
        <v>7</v>
      </c>
      <c r="B14" s="22">
        <f>'DATA SISWA'!E20</f>
        <v>0</v>
      </c>
      <c r="C14" s="63"/>
      <c r="D14" s="63"/>
      <c r="E14" s="63"/>
      <c r="F14" s="63"/>
      <c r="G14" s="63"/>
      <c r="H14" s="63"/>
      <c r="I14" s="63"/>
      <c r="J14" s="63"/>
      <c r="K14" s="63"/>
      <c r="L14" s="63"/>
      <c r="M14" s="63"/>
      <c r="N14" s="82"/>
      <c r="O14" s="88"/>
      <c r="P14" s="63"/>
      <c r="Q14" s="63"/>
      <c r="R14" s="63"/>
      <c r="S14" s="63"/>
      <c r="T14" s="63"/>
      <c r="U14" s="63"/>
      <c r="V14" s="63"/>
      <c r="W14" s="63"/>
      <c r="X14" s="63"/>
      <c r="Y14" s="63"/>
      <c r="Z14" s="82"/>
      <c r="AA14" s="93"/>
      <c r="AB14" s="23"/>
      <c r="AC14" s="23"/>
      <c r="AD14" s="23"/>
      <c r="AE14" s="23"/>
      <c r="AF14" s="23"/>
      <c r="AG14" s="23"/>
      <c r="AH14" s="23"/>
      <c r="AI14" s="23"/>
      <c r="AJ14" s="23"/>
      <c r="AK14" s="23"/>
      <c r="AL14" s="76"/>
      <c r="AM14" s="23"/>
      <c r="AN14" s="23"/>
      <c r="AO14" s="23"/>
      <c r="AP14" s="23"/>
      <c r="AQ14" s="23"/>
      <c r="AR14" s="23"/>
      <c r="AS14" s="23"/>
      <c r="AT14" s="23"/>
      <c r="AU14" s="23"/>
      <c r="AV14" s="23"/>
      <c r="AW14" s="23"/>
      <c r="AX14" s="76"/>
    </row>
    <row r="15" spans="1:50" ht="14.25" customHeight="1" x14ac:dyDescent="0.25">
      <c r="A15" s="69">
        <v>8</v>
      </c>
      <c r="B15" s="22">
        <f>'DATA SISWA'!E21</f>
        <v>0</v>
      </c>
      <c r="C15" s="63"/>
      <c r="D15" s="63"/>
      <c r="E15" s="63"/>
      <c r="F15" s="63"/>
      <c r="G15" s="63"/>
      <c r="H15" s="63"/>
      <c r="I15" s="63"/>
      <c r="J15" s="63"/>
      <c r="K15" s="63"/>
      <c r="L15" s="63"/>
      <c r="M15" s="63"/>
      <c r="N15" s="82"/>
      <c r="O15" s="88"/>
      <c r="P15" s="63"/>
      <c r="Q15" s="63"/>
      <c r="R15" s="63"/>
      <c r="S15" s="63"/>
      <c r="T15" s="63"/>
      <c r="U15" s="63"/>
      <c r="V15" s="63"/>
      <c r="W15" s="63"/>
      <c r="X15" s="63"/>
      <c r="Y15" s="63"/>
      <c r="Z15" s="82"/>
      <c r="AA15" s="93"/>
      <c r="AB15" s="23"/>
      <c r="AC15" s="23"/>
      <c r="AD15" s="23"/>
      <c r="AE15" s="23"/>
      <c r="AF15" s="23"/>
      <c r="AG15" s="23"/>
      <c r="AH15" s="23"/>
      <c r="AI15" s="23"/>
      <c r="AJ15" s="23"/>
      <c r="AK15" s="23"/>
      <c r="AL15" s="76"/>
      <c r="AM15" s="23"/>
      <c r="AN15" s="23"/>
      <c r="AO15" s="23"/>
      <c r="AP15" s="23"/>
      <c r="AQ15" s="23"/>
      <c r="AR15" s="23"/>
      <c r="AS15" s="23"/>
      <c r="AT15" s="23"/>
      <c r="AU15" s="23"/>
      <c r="AV15" s="23"/>
      <c r="AW15" s="23"/>
      <c r="AX15" s="76"/>
    </row>
    <row r="16" spans="1:50" ht="14.25" customHeight="1" x14ac:dyDescent="0.25">
      <c r="A16" s="69">
        <v>9</v>
      </c>
      <c r="B16" s="22">
        <f>'DATA SISWA'!E22</f>
        <v>0</v>
      </c>
      <c r="C16" s="63"/>
      <c r="D16" s="63"/>
      <c r="E16" s="63"/>
      <c r="F16" s="63"/>
      <c r="G16" s="63"/>
      <c r="H16" s="63"/>
      <c r="I16" s="63"/>
      <c r="J16" s="63"/>
      <c r="K16" s="63"/>
      <c r="L16" s="63"/>
      <c r="M16" s="63"/>
      <c r="N16" s="82"/>
      <c r="O16" s="88"/>
      <c r="P16" s="63"/>
      <c r="Q16" s="63"/>
      <c r="R16" s="63"/>
      <c r="S16" s="63"/>
      <c r="T16" s="63"/>
      <c r="U16" s="63"/>
      <c r="V16" s="63"/>
      <c r="W16" s="63"/>
      <c r="X16" s="63"/>
      <c r="Y16" s="63"/>
      <c r="Z16" s="82"/>
      <c r="AA16" s="93"/>
      <c r="AB16" s="23"/>
      <c r="AC16" s="23"/>
      <c r="AD16" s="23"/>
      <c r="AE16" s="23"/>
      <c r="AF16" s="23"/>
      <c r="AG16" s="23"/>
      <c r="AH16" s="23"/>
      <c r="AI16" s="23"/>
      <c r="AJ16" s="23"/>
      <c r="AK16" s="23"/>
      <c r="AL16" s="76"/>
      <c r="AM16" s="23"/>
      <c r="AN16" s="23"/>
      <c r="AO16" s="23"/>
      <c r="AP16" s="23"/>
      <c r="AQ16" s="23"/>
      <c r="AR16" s="23"/>
      <c r="AS16" s="23"/>
      <c r="AT16" s="23"/>
      <c r="AU16" s="23"/>
      <c r="AV16" s="23"/>
      <c r="AW16" s="23"/>
      <c r="AX16" s="76"/>
    </row>
    <row r="17" spans="1:50" ht="14.25" customHeight="1" x14ac:dyDescent="0.25">
      <c r="A17" s="69">
        <v>10</v>
      </c>
      <c r="B17" s="22">
        <f>'DATA SISWA'!E23</f>
        <v>0</v>
      </c>
      <c r="C17" s="63"/>
      <c r="D17" s="63"/>
      <c r="E17" s="63"/>
      <c r="F17" s="63"/>
      <c r="G17" s="63"/>
      <c r="H17" s="63"/>
      <c r="I17" s="63"/>
      <c r="J17" s="63"/>
      <c r="K17" s="63"/>
      <c r="L17" s="63"/>
      <c r="M17" s="63"/>
      <c r="N17" s="82"/>
      <c r="O17" s="88"/>
      <c r="P17" s="63"/>
      <c r="Q17" s="63"/>
      <c r="R17" s="63"/>
      <c r="S17" s="63"/>
      <c r="T17" s="63"/>
      <c r="U17" s="63"/>
      <c r="V17" s="63"/>
      <c r="W17" s="63"/>
      <c r="X17" s="63"/>
      <c r="Y17" s="63"/>
      <c r="Z17" s="82"/>
      <c r="AA17" s="93"/>
      <c r="AB17" s="23"/>
      <c r="AC17" s="23"/>
      <c r="AD17" s="23"/>
      <c r="AE17" s="23"/>
      <c r="AF17" s="23"/>
      <c r="AG17" s="23"/>
      <c r="AH17" s="23"/>
      <c r="AI17" s="23"/>
      <c r="AJ17" s="23"/>
      <c r="AK17" s="23"/>
      <c r="AL17" s="76"/>
      <c r="AM17" s="23"/>
      <c r="AN17" s="23"/>
      <c r="AO17" s="23"/>
      <c r="AP17" s="23"/>
      <c r="AQ17" s="23"/>
      <c r="AR17" s="23"/>
      <c r="AS17" s="23"/>
      <c r="AT17" s="23"/>
      <c r="AU17" s="23"/>
      <c r="AV17" s="23"/>
      <c r="AW17" s="23"/>
      <c r="AX17" s="76"/>
    </row>
    <row r="18" spans="1:50" ht="14.25" customHeight="1" x14ac:dyDescent="0.25">
      <c r="A18" s="69">
        <v>11</v>
      </c>
      <c r="B18" s="22">
        <f>'DATA SISWA'!E24</f>
        <v>0</v>
      </c>
      <c r="C18" s="63"/>
      <c r="D18" s="63"/>
      <c r="E18" s="63"/>
      <c r="F18" s="63"/>
      <c r="G18" s="63"/>
      <c r="H18" s="63"/>
      <c r="I18" s="63"/>
      <c r="J18" s="63"/>
      <c r="K18" s="63"/>
      <c r="L18" s="63"/>
      <c r="M18" s="63"/>
      <c r="N18" s="82"/>
      <c r="O18" s="88"/>
      <c r="P18" s="63"/>
      <c r="Q18" s="63"/>
      <c r="R18" s="63"/>
      <c r="S18" s="63"/>
      <c r="T18" s="63"/>
      <c r="U18" s="63"/>
      <c r="V18" s="63"/>
      <c r="W18" s="63"/>
      <c r="X18" s="63"/>
      <c r="Y18" s="63"/>
      <c r="Z18" s="82"/>
      <c r="AA18" s="93"/>
      <c r="AB18" s="23"/>
      <c r="AC18" s="23"/>
      <c r="AD18" s="23"/>
      <c r="AE18" s="23"/>
      <c r="AF18" s="23"/>
      <c r="AG18" s="23"/>
      <c r="AH18" s="23"/>
      <c r="AI18" s="23"/>
      <c r="AJ18" s="23"/>
      <c r="AK18" s="23"/>
      <c r="AL18" s="76"/>
      <c r="AM18" s="23"/>
      <c r="AN18" s="23"/>
      <c r="AO18" s="23"/>
      <c r="AP18" s="23"/>
      <c r="AQ18" s="23"/>
      <c r="AR18" s="23"/>
      <c r="AS18" s="23"/>
      <c r="AT18" s="23"/>
      <c r="AU18" s="23"/>
      <c r="AV18" s="23"/>
      <c r="AW18" s="23"/>
      <c r="AX18" s="76"/>
    </row>
    <row r="19" spans="1:50" ht="14.25" customHeight="1" x14ac:dyDescent="0.25">
      <c r="A19" s="69">
        <v>12</v>
      </c>
      <c r="B19" s="22">
        <f>'DATA SISWA'!E25</f>
        <v>0</v>
      </c>
      <c r="C19" s="63"/>
      <c r="D19" s="63"/>
      <c r="E19" s="63"/>
      <c r="F19" s="63"/>
      <c r="G19" s="63"/>
      <c r="H19" s="63"/>
      <c r="I19" s="63"/>
      <c r="J19" s="63"/>
      <c r="K19" s="63"/>
      <c r="L19" s="63"/>
      <c r="M19" s="63"/>
      <c r="N19" s="82"/>
      <c r="O19" s="88"/>
      <c r="P19" s="63"/>
      <c r="Q19" s="63"/>
      <c r="R19" s="63"/>
      <c r="S19" s="63"/>
      <c r="T19" s="63"/>
      <c r="U19" s="63"/>
      <c r="V19" s="63"/>
      <c r="W19" s="63"/>
      <c r="X19" s="63"/>
      <c r="Y19" s="63"/>
      <c r="Z19" s="82"/>
      <c r="AA19" s="93"/>
      <c r="AB19" s="23"/>
      <c r="AC19" s="23"/>
      <c r="AD19" s="23"/>
      <c r="AE19" s="23"/>
      <c r="AF19" s="23"/>
      <c r="AG19" s="23"/>
      <c r="AH19" s="23"/>
      <c r="AI19" s="23"/>
      <c r="AJ19" s="23"/>
      <c r="AK19" s="23"/>
      <c r="AL19" s="76"/>
      <c r="AM19" s="23"/>
      <c r="AN19" s="23"/>
      <c r="AO19" s="23"/>
      <c r="AP19" s="23"/>
      <c r="AQ19" s="23"/>
      <c r="AR19" s="23"/>
      <c r="AS19" s="23"/>
      <c r="AT19" s="23"/>
      <c r="AU19" s="23"/>
      <c r="AV19" s="23"/>
      <c r="AW19" s="23"/>
      <c r="AX19" s="76"/>
    </row>
    <row r="20" spans="1:50" ht="14.25" customHeight="1" x14ac:dyDescent="0.25">
      <c r="A20" s="69">
        <v>13</v>
      </c>
      <c r="B20" s="22">
        <f>'DATA SISWA'!E26</f>
        <v>0</v>
      </c>
      <c r="C20" s="63"/>
      <c r="D20" s="63"/>
      <c r="E20" s="63"/>
      <c r="F20" s="63"/>
      <c r="G20" s="63"/>
      <c r="H20" s="63"/>
      <c r="I20" s="63"/>
      <c r="J20" s="63"/>
      <c r="K20" s="63"/>
      <c r="L20" s="63"/>
      <c r="M20" s="63"/>
      <c r="N20" s="82"/>
      <c r="O20" s="88"/>
      <c r="P20" s="63"/>
      <c r="Q20" s="63"/>
      <c r="R20" s="63"/>
      <c r="S20" s="63"/>
      <c r="T20" s="63"/>
      <c r="U20" s="63"/>
      <c r="V20" s="63"/>
      <c r="W20" s="63"/>
      <c r="X20" s="63"/>
      <c r="Y20" s="63"/>
      <c r="Z20" s="82"/>
      <c r="AA20" s="93"/>
      <c r="AB20" s="23"/>
      <c r="AC20" s="23"/>
      <c r="AD20" s="23"/>
      <c r="AE20" s="23"/>
      <c r="AF20" s="23"/>
      <c r="AG20" s="23"/>
      <c r="AH20" s="23"/>
      <c r="AI20" s="23"/>
      <c r="AJ20" s="23"/>
      <c r="AK20" s="23"/>
      <c r="AL20" s="76"/>
      <c r="AM20" s="23"/>
      <c r="AN20" s="23"/>
      <c r="AO20" s="23"/>
      <c r="AP20" s="23"/>
      <c r="AQ20" s="23"/>
      <c r="AR20" s="23"/>
      <c r="AS20" s="23"/>
      <c r="AT20" s="23"/>
      <c r="AU20" s="23"/>
      <c r="AV20" s="23"/>
      <c r="AW20" s="23"/>
      <c r="AX20" s="76"/>
    </row>
    <row r="21" spans="1:50" ht="14.25" customHeight="1" x14ac:dyDescent="0.25">
      <c r="A21" s="69">
        <v>14</v>
      </c>
      <c r="B21" s="22">
        <f>'DATA SISWA'!E27</f>
        <v>0</v>
      </c>
      <c r="C21" s="63"/>
      <c r="D21" s="63"/>
      <c r="E21" s="63"/>
      <c r="F21" s="63"/>
      <c r="G21" s="63"/>
      <c r="H21" s="63"/>
      <c r="I21" s="63"/>
      <c r="J21" s="63"/>
      <c r="K21" s="63"/>
      <c r="L21" s="63"/>
      <c r="M21" s="63"/>
      <c r="N21" s="82"/>
      <c r="O21" s="88"/>
      <c r="P21" s="63"/>
      <c r="Q21" s="63"/>
      <c r="R21" s="63"/>
      <c r="S21" s="63"/>
      <c r="T21" s="63"/>
      <c r="U21" s="63"/>
      <c r="V21" s="63"/>
      <c r="W21" s="63"/>
      <c r="X21" s="63"/>
      <c r="Y21" s="63"/>
      <c r="Z21" s="82"/>
      <c r="AA21" s="93"/>
      <c r="AB21" s="23"/>
      <c r="AC21" s="23"/>
      <c r="AD21" s="23"/>
      <c r="AE21" s="23"/>
      <c r="AF21" s="23"/>
      <c r="AG21" s="23"/>
      <c r="AH21" s="23"/>
      <c r="AI21" s="23"/>
      <c r="AJ21" s="23"/>
      <c r="AK21" s="23"/>
      <c r="AL21" s="76"/>
      <c r="AM21" s="23"/>
      <c r="AN21" s="23"/>
      <c r="AO21" s="23"/>
      <c r="AP21" s="23"/>
      <c r="AQ21" s="23"/>
      <c r="AR21" s="23"/>
      <c r="AS21" s="23"/>
      <c r="AT21" s="23"/>
      <c r="AU21" s="23"/>
      <c r="AV21" s="23"/>
      <c r="AW21" s="23"/>
      <c r="AX21" s="76"/>
    </row>
    <row r="22" spans="1:50" ht="14.25" customHeight="1" x14ac:dyDescent="0.25">
      <c r="A22" s="69">
        <v>15</v>
      </c>
      <c r="B22" s="22">
        <f>'DATA SISWA'!E28</f>
        <v>0</v>
      </c>
      <c r="C22" s="63"/>
      <c r="D22" s="63"/>
      <c r="E22" s="63"/>
      <c r="F22" s="63"/>
      <c r="G22" s="63"/>
      <c r="H22" s="63"/>
      <c r="I22" s="63"/>
      <c r="J22" s="63"/>
      <c r="K22" s="63"/>
      <c r="L22" s="63"/>
      <c r="M22" s="63"/>
      <c r="N22" s="82"/>
      <c r="O22" s="88"/>
      <c r="P22" s="63"/>
      <c r="Q22" s="63"/>
      <c r="R22" s="63"/>
      <c r="S22" s="63"/>
      <c r="T22" s="63"/>
      <c r="U22" s="63"/>
      <c r="V22" s="63"/>
      <c r="W22" s="63"/>
      <c r="X22" s="63"/>
      <c r="Y22" s="63"/>
      <c r="Z22" s="82"/>
      <c r="AA22" s="93"/>
      <c r="AB22" s="23"/>
      <c r="AC22" s="23"/>
      <c r="AD22" s="23"/>
      <c r="AE22" s="23"/>
      <c r="AF22" s="23"/>
      <c r="AG22" s="23"/>
      <c r="AH22" s="23"/>
      <c r="AI22" s="23"/>
      <c r="AJ22" s="23"/>
      <c r="AK22" s="23"/>
      <c r="AL22" s="76"/>
      <c r="AM22" s="23"/>
      <c r="AN22" s="23"/>
      <c r="AO22" s="23"/>
      <c r="AP22" s="23"/>
      <c r="AQ22" s="23"/>
      <c r="AR22" s="23"/>
      <c r="AS22" s="23"/>
      <c r="AT22" s="23"/>
      <c r="AU22" s="23"/>
      <c r="AV22" s="23"/>
      <c r="AW22" s="23"/>
      <c r="AX22" s="76"/>
    </row>
    <row r="23" spans="1:50" ht="14.25" customHeight="1" x14ac:dyDescent="0.25">
      <c r="A23" s="69">
        <v>16</v>
      </c>
      <c r="B23" s="22">
        <f>'DATA SISWA'!E29</f>
        <v>0</v>
      </c>
      <c r="C23" s="63"/>
      <c r="D23" s="63"/>
      <c r="E23" s="63"/>
      <c r="F23" s="63"/>
      <c r="G23" s="63"/>
      <c r="H23" s="63"/>
      <c r="I23" s="63"/>
      <c r="J23" s="63"/>
      <c r="K23" s="63"/>
      <c r="L23" s="63"/>
      <c r="M23" s="63"/>
      <c r="N23" s="82"/>
      <c r="O23" s="88"/>
      <c r="P23" s="63"/>
      <c r="Q23" s="63"/>
      <c r="R23" s="63"/>
      <c r="S23" s="63"/>
      <c r="T23" s="63"/>
      <c r="U23" s="63"/>
      <c r="V23" s="63"/>
      <c r="W23" s="63"/>
      <c r="X23" s="63"/>
      <c r="Y23" s="63"/>
      <c r="Z23" s="82"/>
      <c r="AA23" s="93"/>
      <c r="AB23" s="23"/>
      <c r="AC23" s="23"/>
      <c r="AD23" s="23"/>
      <c r="AE23" s="23"/>
      <c r="AF23" s="23"/>
      <c r="AG23" s="23"/>
      <c r="AH23" s="23"/>
      <c r="AI23" s="23"/>
      <c r="AJ23" s="23"/>
      <c r="AK23" s="23"/>
      <c r="AL23" s="76"/>
      <c r="AM23" s="23"/>
      <c r="AN23" s="23"/>
      <c r="AO23" s="23"/>
      <c r="AP23" s="23"/>
      <c r="AQ23" s="23"/>
      <c r="AR23" s="23"/>
      <c r="AS23" s="23"/>
      <c r="AT23" s="23"/>
      <c r="AU23" s="23"/>
      <c r="AV23" s="23"/>
      <c r="AW23" s="23"/>
      <c r="AX23" s="76"/>
    </row>
    <row r="24" spans="1:50" ht="14.25" customHeight="1" x14ac:dyDescent="0.25">
      <c r="A24" s="69">
        <v>17</v>
      </c>
      <c r="B24" s="22">
        <f>'DATA SISWA'!E30</f>
        <v>0</v>
      </c>
      <c r="C24" s="63"/>
      <c r="D24" s="63"/>
      <c r="E24" s="63"/>
      <c r="F24" s="63"/>
      <c r="G24" s="63"/>
      <c r="H24" s="63"/>
      <c r="I24" s="63"/>
      <c r="J24" s="63"/>
      <c r="K24" s="63"/>
      <c r="L24" s="63"/>
      <c r="M24" s="63"/>
      <c r="N24" s="82"/>
      <c r="O24" s="88"/>
      <c r="P24" s="63"/>
      <c r="Q24" s="63"/>
      <c r="R24" s="63"/>
      <c r="S24" s="63"/>
      <c r="T24" s="63"/>
      <c r="U24" s="63"/>
      <c r="V24" s="63"/>
      <c r="W24" s="63"/>
      <c r="X24" s="63"/>
      <c r="Y24" s="63"/>
      <c r="Z24" s="82"/>
      <c r="AA24" s="93"/>
      <c r="AB24" s="23"/>
      <c r="AC24" s="23"/>
      <c r="AD24" s="23"/>
      <c r="AE24" s="23"/>
      <c r="AF24" s="23"/>
      <c r="AG24" s="23"/>
      <c r="AH24" s="23"/>
      <c r="AI24" s="23"/>
      <c r="AJ24" s="23"/>
      <c r="AK24" s="23"/>
      <c r="AL24" s="76"/>
      <c r="AM24" s="23"/>
      <c r="AN24" s="23"/>
      <c r="AO24" s="23"/>
      <c r="AP24" s="23"/>
      <c r="AQ24" s="23"/>
      <c r="AR24" s="23"/>
      <c r="AS24" s="23"/>
      <c r="AT24" s="23"/>
      <c r="AU24" s="23"/>
      <c r="AV24" s="23"/>
      <c r="AW24" s="23"/>
      <c r="AX24" s="76"/>
    </row>
    <row r="25" spans="1:50" ht="14.25" customHeight="1" x14ac:dyDescent="0.25">
      <c r="A25" s="69">
        <v>18</v>
      </c>
      <c r="B25" s="22">
        <f>'DATA SISWA'!E31</f>
        <v>0</v>
      </c>
      <c r="C25" s="63"/>
      <c r="D25" s="63"/>
      <c r="E25" s="63"/>
      <c r="F25" s="63"/>
      <c r="G25" s="63"/>
      <c r="H25" s="63"/>
      <c r="I25" s="63"/>
      <c r="J25" s="63"/>
      <c r="K25" s="63"/>
      <c r="L25" s="63"/>
      <c r="M25" s="63"/>
      <c r="N25" s="82"/>
      <c r="O25" s="88"/>
      <c r="P25" s="63"/>
      <c r="Q25" s="63"/>
      <c r="R25" s="63"/>
      <c r="S25" s="63"/>
      <c r="T25" s="63"/>
      <c r="U25" s="63"/>
      <c r="V25" s="63"/>
      <c r="W25" s="63"/>
      <c r="X25" s="63"/>
      <c r="Y25" s="63"/>
      <c r="Z25" s="82"/>
      <c r="AA25" s="93"/>
      <c r="AB25" s="23"/>
      <c r="AC25" s="23"/>
      <c r="AD25" s="23"/>
      <c r="AE25" s="23"/>
      <c r="AF25" s="23"/>
      <c r="AG25" s="23"/>
      <c r="AH25" s="23"/>
      <c r="AI25" s="23"/>
      <c r="AJ25" s="23"/>
      <c r="AK25" s="23"/>
      <c r="AL25" s="76"/>
      <c r="AM25" s="23"/>
      <c r="AN25" s="23"/>
      <c r="AO25" s="23"/>
      <c r="AP25" s="23"/>
      <c r="AQ25" s="23"/>
      <c r="AR25" s="23"/>
      <c r="AS25" s="23"/>
      <c r="AT25" s="23"/>
      <c r="AU25" s="23"/>
      <c r="AV25" s="23"/>
      <c r="AW25" s="23"/>
      <c r="AX25" s="76"/>
    </row>
    <row r="26" spans="1:50" ht="14.25" customHeight="1" x14ac:dyDescent="0.25">
      <c r="A26" s="69">
        <v>19</v>
      </c>
      <c r="B26" s="22">
        <f>'DATA SISWA'!E32</f>
        <v>0</v>
      </c>
      <c r="C26" s="63"/>
      <c r="D26" s="63"/>
      <c r="E26" s="63"/>
      <c r="F26" s="63"/>
      <c r="G26" s="63"/>
      <c r="H26" s="63"/>
      <c r="I26" s="63"/>
      <c r="J26" s="63"/>
      <c r="K26" s="63"/>
      <c r="L26" s="63"/>
      <c r="M26" s="63"/>
      <c r="N26" s="82"/>
      <c r="O26" s="88"/>
      <c r="P26" s="63"/>
      <c r="Q26" s="63"/>
      <c r="R26" s="63"/>
      <c r="S26" s="63"/>
      <c r="T26" s="63"/>
      <c r="U26" s="63"/>
      <c r="V26" s="63"/>
      <c r="W26" s="63"/>
      <c r="X26" s="63"/>
      <c r="Y26" s="63"/>
      <c r="Z26" s="82"/>
      <c r="AA26" s="93"/>
      <c r="AB26" s="23"/>
      <c r="AC26" s="23"/>
      <c r="AD26" s="23"/>
      <c r="AE26" s="23"/>
      <c r="AF26" s="23"/>
      <c r="AG26" s="23"/>
      <c r="AH26" s="23"/>
      <c r="AI26" s="23"/>
      <c r="AJ26" s="23"/>
      <c r="AK26" s="23"/>
      <c r="AL26" s="76"/>
      <c r="AM26" s="23"/>
      <c r="AN26" s="23"/>
      <c r="AO26" s="23"/>
      <c r="AP26" s="23"/>
      <c r="AQ26" s="23"/>
      <c r="AR26" s="23"/>
      <c r="AS26" s="23"/>
      <c r="AT26" s="23"/>
      <c r="AU26" s="23"/>
      <c r="AV26" s="23"/>
      <c r="AW26" s="23"/>
      <c r="AX26" s="76"/>
    </row>
    <row r="27" spans="1:50" ht="14.25" customHeight="1" x14ac:dyDescent="0.25">
      <c r="A27" s="69">
        <v>20</v>
      </c>
      <c r="B27" s="22">
        <f>'DATA SISWA'!E33</f>
        <v>0</v>
      </c>
      <c r="C27" s="63"/>
      <c r="D27" s="63"/>
      <c r="E27" s="63"/>
      <c r="F27" s="63"/>
      <c r="G27" s="63"/>
      <c r="H27" s="63"/>
      <c r="I27" s="63"/>
      <c r="J27" s="63"/>
      <c r="K27" s="63"/>
      <c r="L27" s="63"/>
      <c r="M27" s="63"/>
      <c r="N27" s="82"/>
      <c r="O27" s="88"/>
      <c r="P27" s="63"/>
      <c r="Q27" s="63"/>
      <c r="R27" s="63"/>
      <c r="S27" s="63"/>
      <c r="T27" s="63"/>
      <c r="U27" s="63"/>
      <c r="V27" s="63"/>
      <c r="W27" s="63"/>
      <c r="X27" s="63"/>
      <c r="Y27" s="63"/>
      <c r="Z27" s="82"/>
      <c r="AA27" s="93"/>
      <c r="AB27" s="23"/>
      <c r="AC27" s="23"/>
      <c r="AD27" s="23"/>
      <c r="AE27" s="23"/>
      <c r="AF27" s="23"/>
      <c r="AG27" s="23"/>
      <c r="AH27" s="23"/>
      <c r="AI27" s="23"/>
      <c r="AJ27" s="23"/>
      <c r="AK27" s="23"/>
      <c r="AL27" s="76"/>
      <c r="AM27" s="23"/>
      <c r="AN27" s="23"/>
      <c r="AO27" s="23"/>
      <c r="AP27" s="23"/>
      <c r="AQ27" s="23"/>
      <c r="AR27" s="23"/>
      <c r="AS27" s="23"/>
      <c r="AT27" s="23"/>
      <c r="AU27" s="23"/>
      <c r="AV27" s="23"/>
      <c r="AW27" s="23"/>
      <c r="AX27" s="76"/>
    </row>
    <row r="28" spans="1:50" ht="14.25" customHeight="1" x14ac:dyDescent="0.25">
      <c r="A28" s="69">
        <v>21</v>
      </c>
      <c r="B28" s="22">
        <f>'DATA SISWA'!E34</f>
        <v>0</v>
      </c>
      <c r="C28" s="63"/>
      <c r="D28" s="63"/>
      <c r="E28" s="63"/>
      <c r="F28" s="63"/>
      <c r="G28" s="63"/>
      <c r="H28" s="63"/>
      <c r="I28" s="63"/>
      <c r="J28" s="63"/>
      <c r="K28" s="63"/>
      <c r="L28" s="63"/>
      <c r="M28" s="63"/>
      <c r="N28" s="82"/>
      <c r="O28" s="88"/>
      <c r="P28" s="63"/>
      <c r="Q28" s="63"/>
      <c r="R28" s="63"/>
      <c r="S28" s="63"/>
      <c r="T28" s="63"/>
      <c r="U28" s="63"/>
      <c r="V28" s="63"/>
      <c r="W28" s="63"/>
      <c r="X28" s="63"/>
      <c r="Y28" s="63"/>
      <c r="Z28" s="82"/>
      <c r="AA28" s="93"/>
      <c r="AB28" s="23"/>
      <c r="AC28" s="23"/>
      <c r="AD28" s="23"/>
      <c r="AE28" s="23"/>
      <c r="AF28" s="23"/>
      <c r="AG28" s="23"/>
      <c r="AH28" s="23"/>
      <c r="AI28" s="23"/>
      <c r="AJ28" s="23"/>
      <c r="AK28" s="23"/>
      <c r="AL28" s="76"/>
      <c r="AM28" s="23"/>
      <c r="AN28" s="23"/>
      <c r="AO28" s="23"/>
      <c r="AP28" s="23"/>
      <c r="AQ28" s="23"/>
      <c r="AR28" s="23"/>
      <c r="AS28" s="23"/>
      <c r="AT28" s="23"/>
      <c r="AU28" s="23"/>
      <c r="AV28" s="23"/>
      <c r="AW28" s="23"/>
      <c r="AX28" s="76"/>
    </row>
    <row r="29" spans="1:50" ht="14.25" customHeight="1" x14ac:dyDescent="0.25">
      <c r="A29" s="69">
        <v>22</v>
      </c>
      <c r="B29" s="22">
        <f>'DATA SISWA'!E35</f>
        <v>0</v>
      </c>
      <c r="C29" s="63"/>
      <c r="D29" s="63"/>
      <c r="E29" s="63"/>
      <c r="F29" s="63"/>
      <c r="G29" s="63"/>
      <c r="H29" s="63"/>
      <c r="I29" s="63"/>
      <c r="J29" s="63"/>
      <c r="K29" s="63"/>
      <c r="L29" s="63"/>
      <c r="M29" s="63"/>
      <c r="N29" s="82"/>
      <c r="O29" s="88"/>
      <c r="P29" s="63"/>
      <c r="Q29" s="63"/>
      <c r="R29" s="63"/>
      <c r="S29" s="63"/>
      <c r="T29" s="63"/>
      <c r="U29" s="63"/>
      <c r="V29" s="63"/>
      <c r="W29" s="63"/>
      <c r="X29" s="63"/>
      <c r="Y29" s="63"/>
      <c r="Z29" s="82"/>
      <c r="AA29" s="93"/>
      <c r="AB29" s="23"/>
      <c r="AC29" s="23"/>
      <c r="AD29" s="23"/>
      <c r="AE29" s="23"/>
      <c r="AF29" s="23"/>
      <c r="AG29" s="23"/>
      <c r="AH29" s="23"/>
      <c r="AI29" s="23"/>
      <c r="AJ29" s="23"/>
      <c r="AK29" s="23"/>
      <c r="AL29" s="76"/>
      <c r="AM29" s="23"/>
      <c r="AN29" s="23"/>
      <c r="AO29" s="23"/>
      <c r="AP29" s="23"/>
      <c r="AQ29" s="23"/>
      <c r="AR29" s="23"/>
      <c r="AS29" s="23"/>
      <c r="AT29" s="23"/>
      <c r="AU29" s="23"/>
      <c r="AV29" s="23"/>
      <c r="AW29" s="23"/>
      <c r="AX29" s="76"/>
    </row>
    <row r="30" spans="1:50" ht="14.25" customHeight="1" x14ac:dyDescent="0.25">
      <c r="A30" s="69">
        <v>23</v>
      </c>
      <c r="B30" s="22">
        <f>'DATA SISWA'!E36</f>
        <v>0</v>
      </c>
      <c r="C30" s="63"/>
      <c r="D30" s="63"/>
      <c r="E30" s="63"/>
      <c r="F30" s="63"/>
      <c r="G30" s="63"/>
      <c r="H30" s="63"/>
      <c r="I30" s="63"/>
      <c r="J30" s="63"/>
      <c r="K30" s="63"/>
      <c r="L30" s="63"/>
      <c r="M30" s="63"/>
      <c r="N30" s="82"/>
      <c r="O30" s="88"/>
      <c r="P30" s="63"/>
      <c r="Q30" s="63"/>
      <c r="R30" s="63"/>
      <c r="S30" s="63"/>
      <c r="T30" s="63"/>
      <c r="U30" s="63"/>
      <c r="V30" s="63"/>
      <c r="W30" s="63"/>
      <c r="X30" s="63"/>
      <c r="Y30" s="63"/>
      <c r="Z30" s="82"/>
      <c r="AA30" s="93"/>
      <c r="AB30" s="23"/>
      <c r="AC30" s="23"/>
      <c r="AD30" s="23"/>
      <c r="AE30" s="23"/>
      <c r="AF30" s="23"/>
      <c r="AG30" s="23"/>
      <c r="AH30" s="23"/>
      <c r="AI30" s="23"/>
      <c r="AJ30" s="23"/>
      <c r="AK30" s="23"/>
      <c r="AL30" s="76"/>
      <c r="AM30" s="23"/>
      <c r="AN30" s="23"/>
      <c r="AO30" s="23"/>
      <c r="AP30" s="23"/>
      <c r="AQ30" s="23"/>
      <c r="AR30" s="23"/>
      <c r="AS30" s="23"/>
      <c r="AT30" s="23"/>
      <c r="AU30" s="23"/>
      <c r="AV30" s="23"/>
      <c r="AW30" s="23"/>
      <c r="AX30" s="76"/>
    </row>
    <row r="31" spans="1:50" ht="14.25" customHeight="1" x14ac:dyDescent="0.25">
      <c r="A31" s="69">
        <v>24</v>
      </c>
      <c r="B31" s="22">
        <f>'DATA SISWA'!E37</f>
        <v>0</v>
      </c>
      <c r="C31" s="63"/>
      <c r="D31" s="63"/>
      <c r="E31" s="63"/>
      <c r="F31" s="63"/>
      <c r="G31" s="63"/>
      <c r="H31" s="63"/>
      <c r="I31" s="63"/>
      <c r="J31" s="63"/>
      <c r="K31" s="63"/>
      <c r="L31" s="63"/>
      <c r="M31" s="63"/>
      <c r="N31" s="82"/>
      <c r="O31" s="88"/>
      <c r="P31" s="63"/>
      <c r="Q31" s="63"/>
      <c r="R31" s="63"/>
      <c r="S31" s="63"/>
      <c r="T31" s="63"/>
      <c r="U31" s="63"/>
      <c r="V31" s="63"/>
      <c r="W31" s="63"/>
      <c r="X31" s="63"/>
      <c r="Y31" s="63"/>
      <c r="Z31" s="82"/>
      <c r="AA31" s="93"/>
      <c r="AB31" s="23"/>
      <c r="AC31" s="23"/>
      <c r="AD31" s="23"/>
      <c r="AE31" s="23"/>
      <c r="AF31" s="23"/>
      <c r="AG31" s="23"/>
      <c r="AH31" s="23"/>
      <c r="AI31" s="23"/>
      <c r="AJ31" s="23"/>
      <c r="AK31" s="23"/>
      <c r="AL31" s="76"/>
      <c r="AM31" s="23"/>
      <c r="AN31" s="23"/>
      <c r="AO31" s="23"/>
      <c r="AP31" s="23"/>
      <c r="AQ31" s="23"/>
      <c r="AR31" s="23"/>
      <c r="AS31" s="23"/>
      <c r="AT31" s="23"/>
      <c r="AU31" s="23"/>
      <c r="AV31" s="23"/>
      <c r="AW31" s="23"/>
      <c r="AX31" s="76"/>
    </row>
    <row r="32" spans="1:50" ht="14.25" customHeight="1" x14ac:dyDescent="0.25">
      <c r="A32" s="69">
        <v>25</v>
      </c>
      <c r="B32" s="22">
        <f>'DATA SISWA'!E38</f>
        <v>0</v>
      </c>
      <c r="C32" s="63"/>
      <c r="D32" s="63"/>
      <c r="E32" s="63"/>
      <c r="F32" s="63"/>
      <c r="G32" s="63"/>
      <c r="H32" s="63"/>
      <c r="I32" s="63"/>
      <c r="J32" s="63"/>
      <c r="K32" s="63"/>
      <c r="L32" s="63"/>
      <c r="M32" s="63"/>
      <c r="N32" s="82"/>
      <c r="O32" s="88"/>
      <c r="P32" s="63"/>
      <c r="Q32" s="63"/>
      <c r="R32" s="63"/>
      <c r="S32" s="63"/>
      <c r="T32" s="63"/>
      <c r="U32" s="63"/>
      <c r="V32" s="63"/>
      <c r="W32" s="63"/>
      <c r="X32" s="63"/>
      <c r="Y32" s="63"/>
      <c r="Z32" s="82"/>
      <c r="AA32" s="93"/>
      <c r="AB32" s="23"/>
      <c r="AC32" s="23"/>
      <c r="AD32" s="23"/>
      <c r="AE32" s="23"/>
      <c r="AF32" s="23"/>
      <c r="AG32" s="23"/>
      <c r="AH32" s="23"/>
      <c r="AI32" s="23"/>
      <c r="AJ32" s="23"/>
      <c r="AK32" s="23"/>
      <c r="AL32" s="76"/>
      <c r="AM32" s="23"/>
      <c r="AN32" s="23"/>
      <c r="AO32" s="23"/>
      <c r="AP32" s="23"/>
      <c r="AQ32" s="23"/>
      <c r="AR32" s="23"/>
      <c r="AS32" s="23"/>
      <c r="AT32" s="23"/>
      <c r="AU32" s="23"/>
      <c r="AV32" s="23"/>
      <c r="AW32" s="23"/>
      <c r="AX32" s="76"/>
    </row>
    <row r="33" spans="1:50" ht="14.25" customHeight="1" x14ac:dyDescent="0.25">
      <c r="A33" s="69">
        <v>26</v>
      </c>
      <c r="B33" s="22">
        <f>'DATA SISWA'!E39</f>
        <v>0</v>
      </c>
      <c r="C33" s="63"/>
      <c r="D33" s="63"/>
      <c r="E33" s="63"/>
      <c r="F33" s="63"/>
      <c r="G33" s="63"/>
      <c r="H33" s="63"/>
      <c r="I33" s="63"/>
      <c r="J33" s="63"/>
      <c r="K33" s="63"/>
      <c r="L33" s="63"/>
      <c r="M33" s="63"/>
      <c r="N33" s="82"/>
      <c r="O33" s="88"/>
      <c r="P33" s="63"/>
      <c r="Q33" s="63"/>
      <c r="R33" s="63"/>
      <c r="S33" s="63"/>
      <c r="T33" s="63"/>
      <c r="U33" s="63"/>
      <c r="V33" s="63"/>
      <c r="W33" s="63"/>
      <c r="X33" s="63"/>
      <c r="Y33" s="63"/>
      <c r="Z33" s="82"/>
      <c r="AA33" s="93"/>
      <c r="AB33" s="23"/>
      <c r="AC33" s="23"/>
      <c r="AD33" s="23"/>
      <c r="AE33" s="23"/>
      <c r="AF33" s="23"/>
      <c r="AG33" s="23"/>
      <c r="AH33" s="23"/>
      <c r="AI33" s="23"/>
      <c r="AJ33" s="23"/>
      <c r="AK33" s="23"/>
      <c r="AL33" s="76"/>
      <c r="AM33" s="23"/>
      <c r="AN33" s="23"/>
      <c r="AO33" s="23"/>
      <c r="AP33" s="23"/>
      <c r="AQ33" s="23"/>
      <c r="AR33" s="23"/>
      <c r="AS33" s="23"/>
      <c r="AT33" s="23"/>
      <c r="AU33" s="23"/>
      <c r="AV33" s="23"/>
      <c r="AW33" s="23"/>
      <c r="AX33" s="76"/>
    </row>
    <row r="34" spans="1:50" ht="14.25" customHeight="1" x14ac:dyDescent="0.25">
      <c r="A34" s="69">
        <v>27</v>
      </c>
      <c r="B34" s="22">
        <f>'DATA SISWA'!E40</f>
        <v>0</v>
      </c>
      <c r="C34" s="63"/>
      <c r="D34" s="63"/>
      <c r="E34" s="63"/>
      <c r="F34" s="63"/>
      <c r="G34" s="63"/>
      <c r="H34" s="63"/>
      <c r="I34" s="63"/>
      <c r="J34" s="63"/>
      <c r="K34" s="63"/>
      <c r="L34" s="63"/>
      <c r="M34" s="63"/>
      <c r="N34" s="82"/>
      <c r="O34" s="88"/>
      <c r="P34" s="63"/>
      <c r="Q34" s="63"/>
      <c r="R34" s="63"/>
      <c r="S34" s="63"/>
      <c r="T34" s="63"/>
      <c r="U34" s="63"/>
      <c r="V34" s="63"/>
      <c r="W34" s="63"/>
      <c r="X34" s="63"/>
      <c r="Y34" s="63"/>
      <c r="Z34" s="82"/>
      <c r="AA34" s="93"/>
      <c r="AB34" s="23"/>
      <c r="AC34" s="23"/>
      <c r="AD34" s="23"/>
      <c r="AE34" s="23"/>
      <c r="AF34" s="23"/>
      <c r="AG34" s="23"/>
      <c r="AH34" s="23"/>
      <c r="AI34" s="23"/>
      <c r="AJ34" s="23"/>
      <c r="AK34" s="23"/>
      <c r="AL34" s="76"/>
      <c r="AM34" s="23"/>
      <c r="AN34" s="23"/>
      <c r="AO34" s="23"/>
      <c r="AP34" s="23"/>
      <c r="AQ34" s="23"/>
      <c r="AR34" s="23"/>
      <c r="AS34" s="23"/>
      <c r="AT34" s="23"/>
      <c r="AU34" s="23"/>
      <c r="AV34" s="23"/>
      <c r="AW34" s="23"/>
      <c r="AX34" s="76"/>
    </row>
    <row r="35" spans="1:50" ht="14.25" customHeight="1" x14ac:dyDescent="0.25">
      <c r="A35" s="69">
        <v>28</v>
      </c>
      <c r="B35" s="22">
        <f>'DATA SISWA'!E41</f>
        <v>0</v>
      </c>
      <c r="C35" s="63"/>
      <c r="D35" s="63"/>
      <c r="E35" s="63"/>
      <c r="F35" s="63"/>
      <c r="G35" s="63"/>
      <c r="H35" s="63"/>
      <c r="I35" s="63"/>
      <c r="J35" s="63"/>
      <c r="K35" s="63"/>
      <c r="L35" s="63"/>
      <c r="M35" s="63"/>
      <c r="N35" s="82"/>
      <c r="O35" s="88"/>
      <c r="P35" s="63"/>
      <c r="Q35" s="63"/>
      <c r="R35" s="63"/>
      <c r="S35" s="63"/>
      <c r="T35" s="63"/>
      <c r="U35" s="63"/>
      <c r="V35" s="63"/>
      <c r="W35" s="63"/>
      <c r="X35" s="63"/>
      <c r="Y35" s="63"/>
      <c r="Z35" s="82"/>
      <c r="AA35" s="93"/>
      <c r="AB35" s="23"/>
      <c r="AC35" s="23"/>
      <c r="AD35" s="23"/>
      <c r="AE35" s="23"/>
      <c r="AF35" s="23"/>
      <c r="AG35" s="23"/>
      <c r="AH35" s="23"/>
      <c r="AI35" s="23"/>
      <c r="AJ35" s="23"/>
      <c r="AK35" s="23"/>
      <c r="AL35" s="76"/>
      <c r="AM35" s="23"/>
      <c r="AN35" s="23"/>
      <c r="AO35" s="23"/>
      <c r="AP35" s="23"/>
      <c r="AQ35" s="23"/>
      <c r="AR35" s="23"/>
      <c r="AS35" s="23"/>
      <c r="AT35" s="23"/>
      <c r="AU35" s="23"/>
      <c r="AV35" s="23"/>
      <c r="AW35" s="23"/>
      <c r="AX35" s="76"/>
    </row>
    <row r="36" spans="1:50" ht="14.25" customHeight="1" x14ac:dyDescent="0.25">
      <c r="A36" s="69">
        <v>29</v>
      </c>
      <c r="B36" s="22">
        <f>'DATA SISWA'!E42</f>
        <v>0</v>
      </c>
      <c r="C36" s="63"/>
      <c r="D36" s="63"/>
      <c r="E36" s="63"/>
      <c r="F36" s="63"/>
      <c r="G36" s="63"/>
      <c r="H36" s="63"/>
      <c r="I36" s="63"/>
      <c r="J36" s="63"/>
      <c r="K36" s="63"/>
      <c r="L36" s="63"/>
      <c r="M36" s="63"/>
      <c r="N36" s="82"/>
      <c r="O36" s="88"/>
      <c r="P36" s="63"/>
      <c r="Q36" s="63"/>
      <c r="R36" s="63"/>
      <c r="S36" s="63"/>
      <c r="T36" s="63"/>
      <c r="U36" s="63"/>
      <c r="V36" s="63"/>
      <c r="W36" s="63"/>
      <c r="X36" s="63"/>
      <c r="Y36" s="63"/>
      <c r="Z36" s="82"/>
      <c r="AA36" s="93"/>
      <c r="AB36" s="23"/>
      <c r="AC36" s="23"/>
      <c r="AD36" s="23"/>
      <c r="AE36" s="23"/>
      <c r="AF36" s="23"/>
      <c r="AG36" s="23"/>
      <c r="AH36" s="23"/>
      <c r="AI36" s="23"/>
      <c r="AJ36" s="23"/>
      <c r="AK36" s="23"/>
      <c r="AL36" s="76"/>
      <c r="AM36" s="23"/>
      <c r="AN36" s="23"/>
      <c r="AO36" s="23"/>
      <c r="AP36" s="23"/>
      <c r="AQ36" s="23"/>
      <c r="AR36" s="23"/>
      <c r="AS36" s="23"/>
      <c r="AT36" s="23"/>
      <c r="AU36" s="23"/>
      <c r="AV36" s="23"/>
      <c r="AW36" s="23"/>
      <c r="AX36" s="76"/>
    </row>
    <row r="37" spans="1:50" ht="14.25" customHeight="1" x14ac:dyDescent="0.25">
      <c r="A37" s="69">
        <v>30</v>
      </c>
      <c r="B37" s="22">
        <f>'DATA SISWA'!E43</f>
        <v>0</v>
      </c>
      <c r="C37" s="63"/>
      <c r="D37" s="63"/>
      <c r="E37" s="63"/>
      <c r="F37" s="63"/>
      <c r="G37" s="63"/>
      <c r="H37" s="63"/>
      <c r="I37" s="63"/>
      <c r="J37" s="63"/>
      <c r="K37" s="63"/>
      <c r="L37" s="63"/>
      <c r="M37" s="63"/>
      <c r="N37" s="82"/>
      <c r="O37" s="88"/>
      <c r="P37" s="63"/>
      <c r="Q37" s="63"/>
      <c r="R37" s="63"/>
      <c r="S37" s="63"/>
      <c r="T37" s="63"/>
      <c r="U37" s="63"/>
      <c r="V37" s="63"/>
      <c r="W37" s="63"/>
      <c r="X37" s="63"/>
      <c r="Y37" s="63"/>
      <c r="Z37" s="82"/>
      <c r="AA37" s="93"/>
      <c r="AB37" s="23"/>
      <c r="AC37" s="23"/>
      <c r="AD37" s="23"/>
      <c r="AE37" s="23"/>
      <c r="AF37" s="23"/>
      <c r="AG37" s="23"/>
      <c r="AH37" s="23"/>
      <c r="AI37" s="23"/>
      <c r="AJ37" s="23"/>
      <c r="AK37" s="23"/>
      <c r="AL37" s="76"/>
      <c r="AM37" s="23"/>
      <c r="AN37" s="23"/>
      <c r="AO37" s="23"/>
      <c r="AP37" s="23"/>
      <c r="AQ37" s="23"/>
      <c r="AR37" s="23"/>
      <c r="AS37" s="23"/>
      <c r="AT37" s="23"/>
      <c r="AU37" s="23"/>
      <c r="AV37" s="23"/>
      <c r="AW37" s="23"/>
      <c r="AX37" s="76"/>
    </row>
    <row r="38" spans="1:50" ht="14.25" customHeight="1" x14ac:dyDescent="0.25">
      <c r="A38" s="69">
        <v>31</v>
      </c>
      <c r="B38" s="22">
        <f>'DATA SISWA'!E44</f>
        <v>0</v>
      </c>
      <c r="C38" s="63"/>
      <c r="D38" s="63"/>
      <c r="E38" s="63"/>
      <c r="F38" s="63"/>
      <c r="G38" s="63"/>
      <c r="H38" s="63"/>
      <c r="I38" s="63"/>
      <c r="J38" s="63"/>
      <c r="K38" s="63"/>
      <c r="L38" s="63"/>
      <c r="M38" s="63"/>
      <c r="N38" s="82"/>
      <c r="O38" s="88"/>
      <c r="P38" s="63"/>
      <c r="Q38" s="63"/>
      <c r="R38" s="63"/>
      <c r="S38" s="63"/>
      <c r="T38" s="63"/>
      <c r="U38" s="63"/>
      <c r="V38" s="63"/>
      <c r="W38" s="63"/>
      <c r="X38" s="63"/>
      <c r="Y38" s="63"/>
      <c r="Z38" s="82"/>
      <c r="AA38" s="93"/>
      <c r="AB38" s="23"/>
      <c r="AC38" s="23"/>
      <c r="AD38" s="23"/>
      <c r="AE38" s="23"/>
      <c r="AF38" s="23"/>
      <c r="AG38" s="23"/>
      <c r="AH38" s="23"/>
      <c r="AI38" s="23"/>
      <c r="AJ38" s="23"/>
      <c r="AK38" s="23"/>
      <c r="AL38" s="76"/>
      <c r="AM38" s="23"/>
      <c r="AN38" s="23"/>
      <c r="AO38" s="23"/>
      <c r="AP38" s="23"/>
      <c r="AQ38" s="23"/>
      <c r="AR38" s="23"/>
      <c r="AS38" s="23"/>
      <c r="AT38" s="23"/>
      <c r="AU38" s="23"/>
      <c r="AV38" s="23"/>
      <c r="AW38" s="23"/>
      <c r="AX38" s="76"/>
    </row>
    <row r="39" spans="1:50" ht="14.25" customHeight="1" x14ac:dyDescent="0.25">
      <c r="A39" s="69">
        <v>32</v>
      </c>
      <c r="B39" s="22">
        <f>'DATA SISWA'!E45</f>
        <v>0</v>
      </c>
      <c r="C39" s="63"/>
      <c r="D39" s="63"/>
      <c r="E39" s="63"/>
      <c r="F39" s="63"/>
      <c r="G39" s="63"/>
      <c r="H39" s="63"/>
      <c r="I39" s="63"/>
      <c r="J39" s="63"/>
      <c r="K39" s="63"/>
      <c r="L39" s="63"/>
      <c r="M39" s="63"/>
      <c r="N39" s="82"/>
      <c r="O39" s="88"/>
      <c r="P39" s="63"/>
      <c r="Q39" s="63"/>
      <c r="R39" s="63"/>
      <c r="S39" s="63"/>
      <c r="T39" s="63"/>
      <c r="U39" s="63"/>
      <c r="V39" s="63"/>
      <c r="W39" s="63"/>
      <c r="X39" s="63"/>
      <c r="Y39" s="63"/>
      <c r="Z39" s="82"/>
      <c r="AA39" s="93"/>
      <c r="AB39" s="23"/>
      <c r="AC39" s="23"/>
      <c r="AD39" s="23"/>
      <c r="AE39" s="23"/>
      <c r="AF39" s="23"/>
      <c r="AG39" s="23"/>
      <c r="AH39" s="23"/>
      <c r="AI39" s="23"/>
      <c r="AJ39" s="23"/>
      <c r="AK39" s="23"/>
      <c r="AL39" s="76"/>
      <c r="AM39" s="23"/>
      <c r="AN39" s="23"/>
      <c r="AO39" s="23"/>
      <c r="AP39" s="23"/>
      <c r="AQ39" s="23"/>
      <c r="AR39" s="23"/>
      <c r="AS39" s="23"/>
      <c r="AT39" s="23"/>
      <c r="AU39" s="23"/>
      <c r="AV39" s="23"/>
      <c r="AW39" s="23"/>
      <c r="AX39" s="76"/>
    </row>
    <row r="40" spans="1:50" ht="14.25" customHeight="1" x14ac:dyDescent="0.25">
      <c r="A40" s="69">
        <v>33</v>
      </c>
      <c r="B40" s="22">
        <f>'DATA SISWA'!E46</f>
        <v>0</v>
      </c>
      <c r="C40" s="63"/>
      <c r="D40" s="63"/>
      <c r="E40" s="63"/>
      <c r="F40" s="63"/>
      <c r="G40" s="63"/>
      <c r="H40" s="63"/>
      <c r="I40" s="63"/>
      <c r="J40" s="63"/>
      <c r="K40" s="63"/>
      <c r="L40" s="63"/>
      <c r="M40" s="63"/>
      <c r="N40" s="82"/>
      <c r="O40" s="88"/>
      <c r="P40" s="63"/>
      <c r="Q40" s="63"/>
      <c r="R40" s="63"/>
      <c r="S40" s="63"/>
      <c r="T40" s="63"/>
      <c r="U40" s="63"/>
      <c r="V40" s="63"/>
      <c r="W40" s="63"/>
      <c r="X40" s="63"/>
      <c r="Y40" s="63"/>
      <c r="Z40" s="82"/>
      <c r="AA40" s="93"/>
      <c r="AB40" s="23"/>
      <c r="AC40" s="23"/>
      <c r="AD40" s="23"/>
      <c r="AE40" s="23"/>
      <c r="AF40" s="23"/>
      <c r="AG40" s="23"/>
      <c r="AH40" s="23"/>
      <c r="AI40" s="23"/>
      <c r="AJ40" s="23"/>
      <c r="AK40" s="23"/>
      <c r="AL40" s="76"/>
      <c r="AM40" s="23"/>
      <c r="AN40" s="23"/>
      <c r="AO40" s="23"/>
      <c r="AP40" s="23"/>
      <c r="AQ40" s="23"/>
      <c r="AR40" s="23"/>
      <c r="AS40" s="23"/>
      <c r="AT40" s="23"/>
      <c r="AU40" s="23"/>
      <c r="AV40" s="23"/>
      <c r="AW40" s="23"/>
      <c r="AX40" s="76"/>
    </row>
    <row r="41" spans="1:50" ht="14.25" customHeight="1" x14ac:dyDescent="0.25">
      <c r="A41" s="69">
        <v>34</v>
      </c>
      <c r="B41" s="22">
        <f>'DATA SISWA'!E47</f>
        <v>0</v>
      </c>
      <c r="C41" s="63"/>
      <c r="D41" s="63"/>
      <c r="E41" s="63"/>
      <c r="F41" s="63"/>
      <c r="G41" s="63"/>
      <c r="H41" s="63"/>
      <c r="I41" s="63"/>
      <c r="J41" s="63"/>
      <c r="K41" s="63"/>
      <c r="L41" s="63"/>
      <c r="M41" s="63"/>
      <c r="N41" s="82"/>
      <c r="O41" s="88"/>
      <c r="P41" s="63"/>
      <c r="Q41" s="63"/>
      <c r="R41" s="63"/>
      <c r="S41" s="63"/>
      <c r="T41" s="63"/>
      <c r="U41" s="63"/>
      <c r="V41" s="63"/>
      <c r="W41" s="63"/>
      <c r="X41" s="63"/>
      <c r="Y41" s="63"/>
      <c r="Z41" s="82"/>
      <c r="AA41" s="86"/>
      <c r="AB41" s="24"/>
      <c r="AC41" s="24"/>
      <c r="AD41" s="24"/>
      <c r="AE41" s="24"/>
      <c r="AF41" s="24"/>
      <c r="AG41" s="24"/>
      <c r="AH41" s="24"/>
      <c r="AI41" s="24"/>
      <c r="AJ41" s="24"/>
      <c r="AK41" s="24"/>
      <c r="AL41" s="71"/>
      <c r="AM41" s="24"/>
      <c r="AN41" s="24"/>
      <c r="AO41" s="24"/>
      <c r="AP41" s="24"/>
      <c r="AQ41" s="24"/>
      <c r="AR41" s="24"/>
      <c r="AS41" s="24"/>
      <c r="AT41" s="24"/>
      <c r="AU41" s="24"/>
      <c r="AV41" s="24"/>
      <c r="AW41" s="24"/>
      <c r="AX41" s="71"/>
    </row>
    <row r="42" spans="1:50" ht="14.25" customHeight="1" x14ac:dyDescent="0.25">
      <c r="A42" s="69">
        <v>35</v>
      </c>
      <c r="B42" s="22">
        <f>'DATA SISWA'!E48</f>
        <v>0</v>
      </c>
      <c r="C42" s="40"/>
      <c r="D42" s="40"/>
      <c r="E42" s="40"/>
      <c r="F42" s="40"/>
      <c r="G42" s="40"/>
      <c r="H42" s="40"/>
      <c r="I42" s="40"/>
      <c r="J42" s="40"/>
      <c r="K42" s="40"/>
      <c r="L42" s="40"/>
      <c r="M42" s="40"/>
      <c r="N42" s="83"/>
      <c r="O42" s="89"/>
      <c r="P42" s="41"/>
      <c r="Q42" s="41"/>
      <c r="R42" s="41"/>
      <c r="S42" s="41"/>
      <c r="T42" s="41"/>
      <c r="U42" s="41"/>
      <c r="V42" s="41"/>
      <c r="W42" s="41"/>
      <c r="X42" s="41"/>
      <c r="Y42" s="41"/>
      <c r="Z42" s="90"/>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40"/>
      <c r="D43" s="40"/>
      <c r="E43" s="40"/>
      <c r="F43" s="40"/>
      <c r="G43" s="40"/>
      <c r="H43" s="40"/>
      <c r="I43" s="40"/>
      <c r="J43" s="40"/>
      <c r="K43" s="40"/>
      <c r="L43" s="40"/>
      <c r="M43" s="40"/>
      <c r="N43" s="83"/>
      <c r="O43" s="89"/>
      <c r="P43" s="41"/>
      <c r="Q43" s="41"/>
      <c r="R43" s="41"/>
      <c r="S43" s="41"/>
      <c r="T43" s="41"/>
      <c r="U43" s="41"/>
      <c r="V43" s="41"/>
      <c r="W43" s="41"/>
      <c r="X43" s="41"/>
      <c r="Y43" s="41"/>
      <c r="Z43" s="90"/>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40"/>
      <c r="D44" s="40"/>
      <c r="E44" s="40"/>
      <c r="F44" s="40"/>
      <c r="G44" s="40"/>
      <c r="H44" s="40"/>
      <c r="I44" s="40"/>
      <c r="J44" s="40"/>
      <c r="K44" s="40"/>
      <c r="L44" s="40"/>
      <c r="M44" s="40"/>
      <c r="N44" s="83"/>
      <c r="O44" s="89"/>
      <c r="P44" s="41"/>
      <c r="Q44" s="41"/>
      <c r="R44" s="41"/>
      <c r="S44" s="41"/>
      <c r="T44" s="41"/>
      <c r="U44" s="41"/>
      <c r="V44" s="41"/>
      <c r="W44" s="41"/>
      <c r="X44" s="41"/>
      <c r="Y44" s="41"/>
      <c r="Z44" s="90"/>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40"/>
      <c r="D45" s="40"/>
      <c r="E45" s="40"/>
      <c r="F45" s="40"/>
      <c r="G45" s="40"/>
      <c r="H45" s="40"/>
      <c r="I45" s="40"/>
      <c r="J45" s="40"/>
      <c r="K45" s="40"/>
      <c r="L45" s="40"/>
      <c r="M45" s="40"/>
      <c r="N45" s="83"/>
      <c r="O45" s="89"/>
      <c r="P45" s="41"/>
      <c r="Q45" s="41"/>
      <c r="R45" s="41"/>
      <c r="S45" s="41"/>
      <c r="T45" s="41"/>
      <c r="U45" s="41"/>
      <c r="V45" s="41"/>
      <c r="W45" s="41"/>
      <c r="X45" s="41"/>
      <c r="Y45" s="41"/>
      <c r="Z45" s="90"/>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40"/>
      <c r="D46" s="40"/>
      <c r="E46" s="40"/>
      <c r="F46" s="40"/>
      <c r="G46" s="40"/>
      <c r="H46" s="40"/>
      <c r="I46" s="40"/>
      <c r="J46" s="40"/>
      <c r="K46" s="40"/>
      <c r="L46" s="40"/>
      <c r="M46" s="40"/>
      <c r="N46" s="83"/>
      <c r="O46" s="89"/>
      <c r="P46" s="41"/>
      <c r="Q46" s="41"/>
      <c r="R46" s="41"/>
      <c r="S46" s="41"/>
      <c r="T46" s="41"/>
      <c r="U46" s="41"/>
      <c r="V46" s="41"/>
      <c r="W46" s="41"/>
      <c r="X46" s="41"/>
      <c r="Y46" s="41"/>
      <c r="Z46" s="90"/>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7"/>
      <c r="D47" s="77"/>
      <c r="E47" s="77"/>
      <c r="F47" s="77"/>
      <c r="G47" s="77"/>
      <c r="H47" s="77"/>
      <c r="I47" s="77"/>
      <c r="J47" s="77"/>
      <c r="K47" s="77"/>
      <c r="L47" s="77"/>
      <c r="M47" s="77"/>
      <c r="N47" s="84"/>
      <c r="O47" s="91"/>
      <c r="P47" s="78"/>
      <c r="Q47" s="78"/>
      <c r="R47" s="78"/>
      <c r="S47" s="78"/>
      <c r="T47" s="78"/>
      <c r="U47" s="78"/>
      <c r="V47" s="78"/>
      <c r="W47" s="78"/>
      <c r="X47" s="78"/>
      <c r="Y47" s="78"/>
      <c r="Z47" s="92"/>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AM5:AP5"/>
    <mergeCell ref="AQ5:AT5"/>
    <mergeCell ref="AU5:AX5"/>
    <mergeCell ref="C2:N2"/>
    <mergeCell ref="C5:F5"/>
    <mergeCell ref="G5:J5"/>
    <mergeCell ref="K5:N5"/>
    <mergeCell ref="O5:R5"/>
    <mergeCell ref="S5:V5"/>
    <mergeCell ref="W5:Z5"/>
    <mergeCell ref="AM4:AX4"/>
    <mergeCell ref="A4:A5"/>
    <mergeCell ref="B4:B5"/>
    <mergeCell ref="C4:N4"/>
    <mergeCell ref="O4:Z4"/>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3">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3">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Y8:Z12 E17:Q17 Q11:Q12 Q15:Q16 S15:U17 E24:P27 C28:P28 S10:U12 W10:W12 W13:Z17 S8:W9 R24:Z28 F8:Q10 E18:Z23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Y8:Z12 E17:Q17 Q11:Q12 Q15:Q16 S15:U17 E24:P27 C28:P28 S10:U12 W10:W12 W13:Z17 S8:W9 R24:Z28 F8:Q10 E18:Z23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 id="{C9802272-6D10-47D0-8E35-D980972F6750}">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C8:AX47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DIMENSI!$A$1:$A$6</xm:f>
          </x14:formula1>
          <xm:sqref>B4:B6</xm:sqref>
        </x14:dataValidation>
        <x14:dataValidation type="list" showInputMessage="1" showErrorMessage="1">
          <x14:formula1>
            <xm:f>DIMENSI!$C$7:$C$10</xm:f>
          </x14:formula1>
          <xm:sqref>C4:AX4</xm:sqref>
        </x14:dataValidation>
        <x14:dataValidation type="list" allowBlank="1" showInputMessage="1" showErrorMessage="1">
          <x14:formula1>
            <xm:f>DESKRIPSI!$C$13:$C$23</xm:f>
          </x14:formula1>
          <xm:sqref>C5:AX5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X1001"/>
  <sheetViews>
    <sheetView view="pageBreakPreview" zoomScale="80" zoomScaleNormal="7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3.7109375" style="26" customWidth="1"/>
    <col min="15" max="50" width="3.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0" t="str">
        <f>BERKEBHINEKAAN!B2</f>
        <v>DESKRIPSI PROJEK 2 :</v>
      </c>
      <c r="C2" s="237" t="str">
        <f>BERKEBHINEKAAN!C2</f>
        <v>Projek kedua  yang dilaksanakan di kelas 4 ini mengusung tema Gaya Hidup Berkelanjutan. Dimensi yang diangkat adalah Berkebhinekaan Global, Bernalar Kritis, dan Kreatif. Melalui aktivitas projek peserta didik menggali informasi tentang kebhinekaan dan harmoni sosial, mengikuti outing untuk melihat secara nyata kearifan lokal kebudayaan di kota Malang. Secara kritis menemukan masalah yang ada di lingkungannya dan melakukan aksi nyata mengampanyekan upaya pelestarian lingkungan secara kreatif.</v>
      </c>
      <c r="D2" s="237"/>
      <c r="E2" s="237"/>
      <c r="F2" s="237"/>
      <c r="G2" s="237"/>
      <c r="H2" s="237"/>
      <c r="I2" s="237"/>
      <c r="J2" s="237"/>
      <c r="K2" s="237"/>
      <c r="L2" s="237"/>
      <c r="M2" s="237"/>
      <c r="N2" s="237"/>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thickBot="1" x14ac:dyDescent="0.3">
      <c r="A3" s="21"/>
      <c r="B3" s="21"/>
      <c r="C3" s="27">
        <v>3</v>
      </c>
      <c r="D3" s="27">
        <v>4</v>
      </c>
      <c r="E3" s="27">
        <v>5</v>
      </c>
      <c r="F3" s="27">
        <v>6</v>
      </c>
      <c r="G3" s="27">
        <v>7</v>
      </c>
      <c r="H3" s="27">
        <v>8</v>
      </c>
      <c r="I3" s="27">
        <v>9</v>
      </c>
      <c r="J3" s="27">
        <v>10</v>
      </c>
      <c r="K3" s="27">
        <v>11</v>
      </c>
      <c r="L3" s="27">
        <v>12</v>
      </c>
      <c r="M3" s="27">
        <v>13</v>
      </c>
      <c r="N3" s="27">
        <v>14</v>
      </c>
      <c r="O3" s="27">
        <v>15</v>
      </c>
      <c r="P3" s="27">
        <v>16</v>
      </c>
      <c r="Q3" s="27">
        <v>17</v>
      </c>
      <c r="R3" s="27">
        <v>18</v>
      </c>
      <c r="S3" s="27">
        <v>19</v>
      </c>
      <c r="T3" s="27">
        <v>20</v>
      </c>
      <c r="U3" s="27">
        <v>21</v>
      </c>
      <c r="V3" s="27">
        <v>22</v>
      </c>
      <c r="W3" s="27">
        <v>23</v>
      </c>
      <c r="X3" s="27">
        <v>24</v>
      </c>
      <c r="Y3" s="27">
        <v>25</v>
      </c>
      <c r="Z3" s="27">
        <v>26</v>
      </c>
      <c r="AA3" s="27">
        <v>27</v>
      </c>
      <c r="AB3" s="27">
        <v>28</v>
      </c>
      <c r="AC3" s="27">
        <v>29</v>
      </c>
      <c r="AD3" s="27">
        <v>30</v>
      </c>
      <c r="AE3" s="27">
        <v>31</v>
      </c>
      <c r="AF3" s="27">
        <v>32</v>
      </c>
      <c r="AG3" s="27">
        <v>33</v>
      </c>
      <c r="AH3" s="27">
        <v>34</v>
      </c>
      <c r="AI3" s="27">
        <v>35</v>
      </c>
      <c r="AJ3" s="27">
        <v>36</v>
      </c>
      <c r="AK3" s="27">
        <v>37</v>
      </c>
      <c r="AL3" s="27">
        <v>38</v>
      </c>
      <c r="AM3" s="27">
        <v>39</v>
      </c>
      <c r="AN3" s="27">
        <v>40</v>
      </c>
      <c r="AO3" s="27">
        <v>41</v>
      </c>
      <c r="AP3" s="27">
        <v>42</v>
      </c>
      <c r="AQ3" s="27">
        <v>43</v>
      </c>
      <c r="AR3" s="27">
        <v>44</v>
      </c>
      <c r="AS3" s="27">
        <v>45</v>
      </c>
      <c r="AT3" s="27">
        <v>46</v>
      </c>
      <c r="AU3" s="27">
        <v>47</v>
      </c>
      <c r="AV3" s="27">
        <v>48</v>
      </c>
      <c r="AW3" s="27">
        <v>49</v>
      </c>
      <c r="AX3" s="27">
        <v>50</v>
      </c>
    </row>
    <row r="4" spans="1:50" ht="14.25" customHeight="1" x14ac:dyDescent="0.25">
      <c r="A4" s="207" t="s">
        <v>17</v>
      </c>
      <c r="B4" s="209" t="s">
        <v>163</v>
      </c>
      <c r="C4" s="211" t="s">
        <v>77</v>
      </c>
      <c r="D4" s="212"/>
      <c r="E4" s="212"/>
      <c r="F4" s="212"/>
      <c r="G4" s="212"/>
      <c r="H4" s="212"/>
      <c r="I4" s="212"/>
      <c r="J4" s="212"/>
      <c r="K4" s="212"/>
      <c r="L4" s="212"/>
      <c r="M4" s="212"/>
      <c r="N4" s="213"/>
      <c r="O4" s="218" t="s">
        <v>80</v>
      </c>
      <c r="P4" s="219"/>
      <c r="Q4" s="219"/>
      <c r="R4" s="219"/>
      <c r="S4" s="219"/>
      <c r="T4" s="219"/>
      <c r="U4" s="219"/>
      <c r="V4" s="219"/>
      <c r="W4" s="219"/>
      <c r="X4" s="219"/>
      <c r="Y4" s="219"/>
      <c r="Z4" s="220"/>
      <c r="AA4" s="230" t="s">
        <v>82</v>
      </c>
      <c r="AB4" s="231"/>
      <c r="AC4" s="231"/>
      <c r="AD4" s="231"/>
      <c r="AE4" s="231"/>
      <c r="AF4" s="231"/>
      <c r="AG4" s="231"/>
      <c r="AH4" s="231"/>
      <c r="AI4" s="231"/>
      <c r="AJ4" s="231"/>
      <c r="AK4" s="231"/>
      <c r="AL4" s="232"/>
      <c r="AM4" s="222"/>
      <c r="AN4" s="222"/>
      <c r="AO4" s="222"/>
      <c r="AP4" s="222"/>
      <c r="AQ4" s="222"/>
      <c r="AR4" s="222"/>
      <c r="AS4" s="222"/>
      <c r="AT4" s="222"/>
      <c r="AU4" s="222"/>
      <c r="AV4" s="222"/>
      <c r="AW4" s="222"/>
      <c r="AX4" s="223"/>
    </row>
    <row r="5" spans="1:50" ht="60" customHeight="1" x14ac:dyDescent="0.25">
      <c r="A5" s="208"/>
      <c r="B5" s="210"/>
      <c r="C5" s="214" t="s">
        <v>78</v>
      </c>
      <c r="D5" s="215"/>
      <c r="E5" s="215"/>
      <c r="F5" s="216"/>
      <c r="G5" s="214"/>
      <c r="H5" s="215"/>
      <c r="I5" s="215"/>
      <c r="J5" s="216"/>
      <c r="K5" s="214"/>
      <c r="L5" s="215"/>
      <c r="M5" s="215"/>
      <c r="N5" s="217"/>
      <c r="O5" s="221" t="s">
        <v>79</v>
      </c>
      <c r="P5" s="204"/>
      <c r="Q5" s="204"/>
      <c r="R5" s="205"/>
      <c r="S5" s="204"/>
      <c r="T5" s="204"/>
      <c r="U5" s="204"/>
      <c r="V5" s="205"/>
      <c r="W5" s="204"/>
      <c r="X5" s="204"/>
      <c r="Y5" s="204"/>
      <c r="Z5" s="206"/>
      <c r="AA5" s="227" t="s">
        <v>83</v>
      </c>
      <c r="AB5" s="228"/>
      <c r="AC5" s="228"/>
      <c r="AD5" s="228"/>
      <c r="AE5" s="228"/>
      <c r="AF5" s="228"/>
      <c r="AG5" s="228"/>
      <c r="AH5" s="228"/>
      <c r="AI5" s="228"/>
      <c r="AJ5" s="228"/>
      <c r="AK5" s="228"/>
      <c r="AL5" s="229"/>
      <c r="AM5" s="224"/>
      <c r="AN5" s="225"/>
      <c r="AO5" s="225"/>
      <c r="AP5" s="225"/>
      <c r="AQ5" s="225"/>
      <c r="AR5" s="225"/>
      <c r="AS5" s="225"/>
      <c r="AT5" s="225"/>
      <c r="AU5" s="225"/>
      <c r="AV5" s="225"/>
      <c r="AW5" s="225"/>
      <c r="AX5" s="226"/>
    </row>
    <row r="6" spans="1:50" s="60" customFormat="1" ht="66.599999999999994" customHeight="1" x14ac:dyDescent="0.2">
      <c r="A6" s="65"/>
      <c r="B6" s="66"/>
      <c r="C6" s="199" t="e">
        <f>VLOOKUP(C5,DESKRIPSI!C2:E11,3,0)</f>
        <v>#N/A</v>
      </c>
      <c r="D6" s="200"/>
      <c r="E6" s="200"/>
      <c r="F6" s="201"/>
      <c r="G6" s="199" t="e">
        <f>VLOOKUP(G5,DESKRIPSI!G2:I11,3,0)</f>
        <v>#N/A</v>
      </c>
      <c r="H6" s="200"/>
      <c r="I6" s="200"/>
      <c r="J6" s="201"/>
      <c r="K6" s="199" t="e">
        <f>VLOOKUP(K5,DESKRIPSI!K2:M11,3,0)</f>
        <v>#N/A</v>
      </c>
      <c r="L6" s="200"/>
      <c r="M6" s="200"/>
      <c r="N6" s="202"/>
      <c r="O6" s="203" t="str">
        <f>VLOOKUP(O5,DESKRIPSI!$C$1:$E$48,3,0)</f>
        <v>Mengumpulkan, mengklasifikasikan, membandingkan dan memilih informasi dan gagasan dari berbagai sumber.</v>
      </c>
      <c r="P6" s="191"/>
      <c r="Q6" s="191"/>
      <c r="R6" s="192"/>
      <c r="S6" s="190" t="e">
        <f>VLOOKUP(S5,DESKRIPSI!$C$1:$E$48,3,0)</f>
        <v>#N/A</v>
      </c>
      <c r="T6" s="191"/>
      <c r="U6" s="191"/>
      <c r="V6" s="192"/>
      <c r="W6" s="190" t="e">
        <f>VLOOKUP(W5,DESKRIPSI!$C$1:$E$48,3,0)</f>
        <v>#N/A</v>
      </c>
      <c r="X6" s="191"/>
      <c r="Y6" s="191"/>
      <c r="Z6" s="193"/>
      <c r="AA6" s="194" t="str">
        <f>VLOOKUP(AA5,DESKRIPSI!$C$1:$E$48,3,0)</f>
        <v>Menyampaikan apa yang sedang dipikirkan dan menjelaskan alasan dari hal yang dipikirkan</v>
      </c>
      <c r="AB6" s="195"/>
      <c r="AC6" s="195"/>
      <c r="AD6" s="196"/>
      <c r="AE6" s="197" t="e">
        <f>VLOOKUP(AE5,DESKRIPSI!$C$1:$E$48,3,0)</f>
        <v>#N/A</v>
      </c>
      <c r="AF6" s="195"/>
      <c r="AG6" s="195"/>
      <c r="AH6" s="196"/>
      <c r="AI6" s="197" t="e">
        <f>VLOOKUP(AI5,DESKRIPSI!$C$1:$E$48,3,0)</f>
        <v>#N/A</v>
      </c>
      <c r="AJ6" s="195"/>
      <c r="AK6" s="195"/>
      <c r="AL6" s="198"/>
      <c r="AM6" s="186" t="e">
        <f>VLOOKUP(AM5,DESKRIPSI!$C$1:$E$48,3,0)</f>
        <v>#N/A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63"/>
      <c r="D8" s="63"/>
      <c r="E8" s="63"/>
      <c r="F8" s="63"/>
      <c r="G8" s="63"/>
      <c r="H8" s="63"/>
      <c r="I8" s="63"/>
      <c r="J8" s="63"/>
      <c r="K8" s="63"/>
      <c r="L8" s="63"/>
      <c r="M8" s="63"/>
      <c r="N8" s="82"/>
      <c r="O8" s="88"/>
      <c r="P8" s="63"/>
      <c r="Q8" s="63"/>
      <c r="R8" s="63"/>
      <c r="S8" s="63"/>
      <c r="T8" s="63"/>
      <c r="U8" s="63"/>
      <c r="V8" s="63"/>
      <c r="W8" s="63"/>
      <c r="X8" s="63"/>
      <c r="Y8" s="63"/>
      <c r="Z8" s="82"/>
      <c r="AA8" s="93"/>
      <c r="AB8" s="23"/>
      <c r="AC8" s="23"/>
      <c r="AD8" s="23"/>
      <c r="AE8" s="23"/>
      <c r="AF8" s="23"/>
      <c r="AG8" s="23"/>
      <c r="AH8" s="23"/>
      <c r="AI8" s="23"/>
      <c r="AJ8" s="23"/>
      <c r="AK8" s="23"/>
      <c r="AL8" s="76"/>
      <c r="AM8" s="23"/>
      <c r="AN8" s="23"/>
      <c r="AO8" s="23"/>
      <c r="AP8" s="23"/>
      <c r="AQ8" s="23"/>
      <c r="AR8" s="23"/>
      <c r="AS8" s="23"/>
      <c r="AT8" s="23"/>
      <c r="AU8" s="23"/>
      <c r="AV8" s="23"/>
      <c r="AW8" s="23"/>
      <c r="AX8" s="76"/>
    </row>
    <row r="9" spans="1:50" ht="14.25" customHeight="1" x14ac:dyDescent="0.25">
      <c r="A9" s="69">
        <v>2</v>
      </c>
      <c r="B9" s="22" t="str">
        <f>'DATA SISWA'!E15</f>
        <v>ACHMAD IBRAHIM ARYASATYA</v>
      </c>
      <c r="C9" s="63"/>
      <c r="D9" s="63"/>
      <c r="E9" s="63"/>
      <c r="F9" s="63"/>
      <c r="G9" s="63"/>
      <c r="H9" s="63"/>
      <c r="I9" s="63"/>
      <c r="J9" s="63"/>
      <c r="K9" s="63"/>
      <c r="L9" s="63"/>
      <c r="M9" s="63"/>
      <c r="N9" s="82"/>
      <c r="O9" s="88"/>
      <c r="P9" s="63"/>
      <c r="Q9" s="63"/>
      <c r="R9" s="63"/>
      <c r="S9" s="63"/>
      <c r="T9" s="63"/>
      <c r="U9" s="63"/>
      <c r="V9" s="63"/>
      <c r="W9" s="63"/>
      <c r="X9" s="63"/>
      <c r="Y9" s="63"/>
      <c r="Z9" s="82"/>
      <c r="AA9" s="93"/>
      <c r="AB9" s="23"/>
      <c r="AC9" s="23"/>
      <c r="AD9" s="23"/>
      <c r="AE9" s="23"/>
      <c r="AF9" s="23"/>
      <c r="AG9" s="23"/>
      <c r="AH9" s="23"/>
      <c r="AI9" s="23"/>
      <c r="AJ9" s="23"/>
      <c r="AK9" s="23"/>
      <c r="AL9" s="76"/>
      <c r="AM9" s="23"/>
      <c r="AN9" s="23"/>
      <c r="AO9" s="23"/>
      <c r="AP9" s="23"/>
      <c r="AQ9" s="23"/>
      <c r="AR9" s="23"/>
      <c r="AS9" s="23"/>
      <c r="AT9" s="23"/>
      <c r="AU9" s="23"/>
      <c r="AV9" s="23"/>
      <c r="AW9" s="23"/>
      <c r="AX9" s="76"/>
    </row>
    <row r="10" spans="1:50" ht="14.25" customHeight="1" x14ac:dyDescent="0.25">
      <c r="A10" s="69">
        <v>3</v>
      </c>
      <c r="B10" s="22" t="str">
        <f>'DATA SISWA'!E16</f>
        <v>AKIRA KISSA ZHAFIRAH</v>
      </c>
      <c r="C10" s="63"/>
      <c r="D10" s="63"/>
      <c r="E10" s="63"/>
      <c r="F10" s="63"/>
      <c r="G10" s="63"/>
      <c r="H10" s="63"/>
      <c r="I10" s="63"/>
      <c r="J10" s="63"/>
      <c r="K10" s="63"/>
      <c r="L10" s="63"/>
      <c r="M10" s="63"/>
      <c r="N10" s="82"/>
      <c r="O10" s="88"/>
      <c r="P10" s="63"/>
      <c r="Q10" s="63"/>
      <c r="R10" s="63"/>
      <c r="S10" s="63"/>
      <c r="T10" s="63"/>
      <c r="U10" s="63"/>
      <c r="V10" s="63"/>
      <c r="W10" s="63"/>
      <c r="X10" s="63"/>
      <c r="Y10" s="63"/>
      <c r="Z10" s="82"/>
      <c r="AA10" s="93"/>
      <c r="AB10" s="23"/>
      <c r="AC10" s="23"/>
      <c r="AD10" s="23"/>
      <c r="AE10" s="23"/>
      <c r="AF10" s="23"/>
      <c r="AG10" s="23"/>
      <c r="AH10" s="23"/>
      <c r="AI10" s="23"/>
      <c r="AJ10" s="23"/>
      <c r="AK10" s="23"/>
      <c r="AL10" s="76"/>
      <c r="AM10" s="23"/>
      <c r="AN10" s="23"/>
      <c r="AO10" s="23"/>
      <c r="AP10" s="23"/>
      <c r="AQ10" s="23"/>
      <c r="AR10" s="23"/>
      <c r="AS10" s="23"/>
      <c r="AT10" s="23"/>
      <c r="AU10" s="23"/>
      <c r="AV10" s="23"/>
      <c r="AW10" s="23"/>
      <c r="AX10" s="76"/>
    </row>
    <row r="11" spans="1:50" ht="14.25" customHeight="1" x14ac:dyDescent="0.25">
      <c r="A11" s="69">
        <v>4</v>
      </c>
      <c r="B11" s="22">
        <f>'DATA SISWA'!E17</f>
        <v>0</v>
      </c>
      <c r="C11" s="63"/>
      <c r="D11" s="63"/>
      <c r="E11" s="63"/>
      <c r="F11" s="63"/>
      <c r="G11" s="63"/>
      <c r="H11" s="63"/>
      <c r="I11" s="63"/>
      <c r="J11" s="63"/>
      <c r="K11" s="63"/>
      <c r="L11" s="63"/>
      <c r="M11" s="63"/>
      <c r="N11" s="82"/>
      <c r="O11" s="88"/>
      <c r="P11" s="63"/>
      <c r="Q11" s="63"/>
      <c r="R11" s="63"/>
      <c r="S11" s="63"/>
      <c r="T11" s="63"/>
      <c r="U11" s="63"/>
      <c r="V11" s="63"/>
      <c r="W11" s="63"/>
      <c r="X11" s="63"/>
      <c r="Y11" s="63"/>
      <c r="Z11" s="82"/>
      <c r="AA11" s="93"/>
      <c r="AB11" s="23"/>
      <c r="AC11" s="23"/>
      <c r="AD11" s="23"/>
      <c r="AE11" s="23"/>
      <c r="AF11" s="23"/>
      <c r="AG11" s="23"/>
      <c r="AH11" s="23"/>
      <c r="AI11" s="23"/>
      <c r="AJ11" s="23"/>
      <c r="AK11" s="23"/>
      <c r="AL11" s="76"/>
      <c r="AM11" s="23"/>
      <c r="AN11" s="23"/>
      <c r="AO11" s="23"/>
      <c r="AP11" s="23"/>
      <c r="AQ11" s="23"/>
      <c r="AR11" s="23"/>
      <c r="AS11" s="23"/>
      <c r="AT11" s="23"/>
      <c r="AU11" s="23"/>
      <c r="AV11" s="23"/>
      <c r="AW11" s="23"/>
      <c r="AX11" s="76"/>
    </row>
    <row r="12" spans="1:50" ht="14.25" customHeight="1" x14ac:dyDescent="0.25">
      <c r="A12" s="69">
        <v>5</v>
      </c>
      <c r="B12" s="22">
        <f>'DATA SISWA'!E18</f>
        <v>0</v>
      </c>
      <c r="C12" s="63"/>
      <c r="D12" s="63"/>
      <c r="E12" s="63"/>
      <c r="F12" s="63"/>
      <c r="G12" s="63"/>
      <c r="H12" s="63"/>
      <c r="I12" s="63"/>
      <c r="J12" s="63"/>
      <c r="K12" s="63"/>
      <c r="L12" s="63"/>
      <c r="M12" s="63"/>
      <c r="N12" s="82"/>
      <c r="O12" s="88"/>
      <c r="P12" s="63"/>
      <c r="Q12" s="63"/>
      <c r="R12" s="63"/>
      <c r="S12" s="63"/>
      <c r="T12" s="63"/>
      <c r="U12" s="63"/>
      <c r="V12" s="63"/>
      <c r="W12" s="63"/>
      <c r="X12" s="63"/>
      <c r="Y12" s="63"/>
      <c r="Z12" s="82"/>
      <c r="AA12" s="93"/>
      <c r="AB12" s="23"/>
      <c r="AC12" s="23"/>
      <c r="AD12" s="23"/>
      <c r="AE12" s="23"/>
      <c r="AF12" s="23"/>
      <c r="AG12" s="23"/>
      <c r="AH12" s="23"/>
      <c r="AI12" s="23"/>
      <c r="AJ12" s="23"/>
      <c r="AK12" s="23"/>
      <c r="AL12" s="76"/>
      <c r="AM12" s="23"/>
      <c r="AN12" s="23"/>
      <c r="AO12" s="23"/>
      <c r="AP12" s="23"/>
      <c r="AQ12" s="23"/>
      <c r="AR12" s="23"/>
      <c r="AS12" s="23"/>
      <c r="AT12" s="23"/>
      <c r="AU12" s="23"/>
      <c r="AV12" s="23"/>
      <c r="AW12" s="23"/>
      <c r="AX12" s="76"/>
    </row>
    <row r="13" spans="1:50" ht="14.25" customHeight="1" x14ac:dyDescent="0.25">
      <c r="A13" s="69">
        <v>6</v>
      </c>
      <c r="B13" s="22">
        <f>'DATA SISWA'!E19</f>
        <v>0</v>
      </c>
      <c r="C13" s="63"/>
      <c r="D13" s="63"/>
      <c r="E13" s="63"/>
      <c r="F13" s="63"/>
      <c r="G13" s="63"/>
      <c r="H13" s="63"/>
      <c r="I13" s="63"/>
      <c r="J13" s="63"/>
      <c r="K13" s="63"/>
      <c r="L13" s="63"/>
      <c r="M13" s="63"/>
      <c r="N13" s="82"/>
      <c r="O13" s="88"/>
      <c r="P13" s="63"/>
      <c r="Q13" s="63"/>
      <c r="R13" s="63"/>
      <c r="S13" s="63"/>
      <c r="T13" s="63"/>
      <c r="U13" s="63"/>
      <c r="V13" s="63"/>
      <c r="W13" s="63"/>
      <c r="X13" s="63"/>
      <c r="Y13" s="63"/>
      <c r="Z13" s="82"/>
      <c r="AA13" s="93"/>
      <c r="AB13" s="23"/>
      <c r="AC13" s="23"/>
      <c r="AD13" s="23"/>
      <c r="AE13" s="23"/>
      <c r="AF13" s="23"/>
      <c r="AG13" s="23"/>
      <c r="AH13" s="23"/>
      <c r="AI13" s="23"/>
      <c r="AJ13" s="23"/>
      <c r="AK13" s="23"/>
      <c r="AL13" s="76"/>
      <c r="AM13" s="23"/>
      <c r="AN13" s="23"/>
      <c r="AO13" s="23"/>
      <c r="AP13" s="23"/>
      <c r="AQ13" s="23"/>
      <c r="AR13" s="23"/>
      <c r="AS13" s="23"/>
      <c r="AT13" s="23"/>
      <c r="AU13" s="23"/>
      <c r="AV13" s="23"/>
      <c r="AW13" s="23"/>
      <c r="AX13" s="76"/>
    </row>
    <row r="14" spans="1:50" ht="14.25" customHeight="1" x14ac:dyDescent="0.25">
      <c r="A14" s="69">
        <v>7</v>
      </c>
      <c r="B14" s="22">
        <f>'DATA SISWA'!E20</f>
        <v>0</v>
      </c>
      <c r="C14" s="63"/>
      <c r="D14" s="63"/>
      <c r="E14" s="63"/>
      <c r="F14" s="63"/>
      <c r="G14" s="63"/>
      <c r="H14" s="63"/>
      <c r="I14" s="63"/>
      <c r="J14" s="63"/>
      <c r="K14" s="63"/>
      <c r="L14" s="63"/>
      <c r="M14" s="63"/>
      <c r="N14" s="82"/>
      <c r="O14" s="88"/>
      <c r="P14" s="63"/>
      <c r="Q14" s="63"/>
      <c r="R14" s="63"/>
      <c r="S14" s="63"/>
      <c r="T14" s="63"/>
      <c r="U14" s="63"/>
      <c r="V14" s="63"/>
      <c r="W14" s="63"/>
      <c r="X14" s="63"/>
      <c r="Y14" s="63"/>
      <c r="Z14" s="82"/>
      <c r="AA14" s="93"/>
      <c r="AB14" s="23"/>
      <c r="AC14" s="23"/>
      <c r="AD14" s="23"/>
      <c r="AE14" s="23"/>
      <c r="AF14" s="23"/>
      <c r="AG14" s="23"/>
      <c r="AH14" s="23"/>
      <c r="AI14" s="23"/>
      <c r="AJ14" s="23"/>
      <c r="AK14" s="23"/>
      <c r="AL14" s="76"/>
      <c r="AM14" s="23"/>
      <c r="AN14" s="23"/>
      <c r="AO14" s="23"/>
      <c r="AP14" s="23"/>
      <c r="AQ14" s="23"/>
      <c r="AR14" s="23"/>
      <c r="AS14" s="23"/>
      <c r="AT14" s="23"/>
      <c r="AU14" s="23"/>
      <c r="AV14" s="23"/>
      <c r="AW14" s="23"/>
      <c r="AX14" s="76"/>
    </row>
    <row r="15" spans="1:50" ht="14.25" customHeight="1" x14ac:dyDescent="0.25">
      <c r="A15" s="69">
        <v>8</v>
      </c>
      <c r="B15" s="22">
        <f>'DATA SISWA'!E21</f>
        <v>0</v>
      </c>
      <c r="C15" s="63"/>
      <c r="D15" s="63"/>
      <c r="E15" s="63"/>
      <c r="F15" s="63"/>
      <c r="G15" s="63"/>
      <c r="H15" s="63"/>
      <c r="I15" s="63"/>
      <c r="J15" s="63"/>
      <c r="K15" s="63"/>
      <c r="L15" s="63"/>
      <c r="M15" s="63"/>
      <c r="N15" s="82"/>
      <c r="O15" s="88"/>
      <c r="P15" s="63"/>
      <c r="Q15" s="63"/>
      <c r="R15" s="63"/>
      <c r="S15" s="63"/>
      <c r="T15" s="63"/>
      <c r="U15" s="63"/>
      <c r="V15" s="63"/>
      <c r="W15" s="63"/>
      <c r="X15" s="63"/>
      <c r="Y15" s="63"/>
      <c r="Z15" s="82"/>
      <c r="AA15" s="93"/>
      <c r="AB15" s="23"/>
      <c r="AC15" s="23"/>
      <c r="AD15" s="23"/>
      <c r="AE15" s="23"/>
      <c r="AF15" s="23"/>
      <c r="AG15" s="23"/>
      <c r="AH15" s="23"/>
      <c r="AI15" s="23"/>
      <c r="AJ15" s="23"/>
      <c r="AK15" s="23"/>
      <c r="AL15" s="76"/>
      <c r="AM15" s="23"/>
      <c r="AN15" s="23"/>
      <c r="AO15" s="23"/>
      <c r="AP15" s="23"/>
      <c r="AQ15" s="23"/>
      <c r="AR15" s="23"/>
      <c r="AS15" s="23"/>
      <c r="AT15" s="23"/>
      <c r="AU15" s="23"/>
      <c r="AV15" s="23"/>
      <c r="AW15" s="23"/>
      <c r="AX15" s="76"/>
    </row>
    <row r="16" spans="1:50" ht="14.25" customHeight="1" x14ac:dyDescent="0.25">
      <c r="A16" s="69">
        <v>9</v>
      </c>
      <c r="B16" s="22">
        <f>'DATA SISWA'!E22</f>
        <v>0</v>
      </c>
      <c r="C16" s="63"/>
      <c r="D16" s="63"/>
      <c r="E16" s="63"/>
      <c r="F16" s="63"/>
      <c r="G16" s="63"/>
      <c r="H16" s="63"/>
      <c r="I16" s="63"/>
      <c r="J16" s="63"/>
      <c r="K16" s="63"/>
      <c r="L16" s="63"/>
      <c r="M16" s="63"/>
      <c r="N16" s="82"/>
      <c r="O16" s="88"/>
      <c r="P16" s="63"/>
      <c r="Q16" s="63"/>
      <c r="R16" s="63"/>
      <c r="S16" s="63"/>
      <c r="T16" s="63"/>
      <c r="U16" s="63"/>
      <c r="V16" s="63"/>
      <c r="W16" s="63"/>
      <c r="X16" s="63"/>
      <c r="Y16" s="63"/>
      <c r="Z16" s="82"/>
      <c r="AA16" s="93"/>
      <c r="AB16" s="23"/>
      <c r="AC16" s="23"/>
      <c r="AD16" s="23"/>
      <c r="AE16" s="23"/>
      <c r="AF16" s="23"/>
      <c r="AG16" s="23"/>
      <c r="AH16" s="23"/>
      <c r="AI16" s="23"/>
      <c r="AJ16" s="23"/>
      <c r="AK16" s="23"/>
      <c r="AL16" s="76"/>
      <c r="AM16" s="23"/>
      <c r="AN16" s="23"/>
      <c r="AO16" s="23"/>
      <c r="AP16" s="23"/>
      <c r="AQ16" s="23"/>
      <c r="AR16" s="23"/>
      <c r="AS16" s="23"/>
      <c r="AT16" s="23"/>
      <c r="AU16" s="23"/>
      <c r="AV16" s="23"/>
      <c r="AW16" s="23"/>
      <c r="AX16" s="76"/>
    </row>
    <row r="17" spans="1:50" ht="14.25" customHeight="1" x14ac:dyDescent="0.25">
      <c r="A17" s="69">
        <v>10</v>
      </c>
      <c r="B17" s="22">
        <f>'DATA SISWA'!E23</f>
        <v>0</v>
      </c>
      <c r="C17" s="63"/>
      <c r="D17" s="63"/>
      <c r="E17" s="63"/>
      <c r="F17" s="63"/>
      <c r="G17" s="63"/>
      <c r="H17" s="63"/>
      <c r="I17" s="63"/>
      <c r="J17" s="63"/>
      <c r="K17" s="63"/>
      <c r="L17" s="63"/>
      <c r="M17" s="63"/>
      <c r="N17" s="82"/>
      <c r="O17" s="88"/>
      <c r="P17" s="63"/>
      <c r="Q17" s="63"/>
      <c r="R17" s="63"/>
      <c r="S17" s="63"/>
      <c r="T17" s="63"/>
      <c r="U17" s="63"/>
      <c r="V17" s="63"/>
      <c r="W17" s="63"/>
      <c r="X17" s="63"/>
      <c r="Y17" s="63"/>
      <c r="Z17" s="82"/>
      <c r="AA17" s="93"/>
      <c r="AB17" s="23"/>
      <c r="AC17" s="23"/>
      <c r="AD17" s="23"/>
      <c r="AE17" s="23"/>
      <c r="AF17" s="23"/>
      <c r="AG17" s="23"/>
      <c r="AH17" s="23"/>
      <c r="AI17" s="23"/>
      <c r="AJ17" s="23"/>
      <c r="AK17" s="23"/>
      <c r="AL17" s="76"/>
      <c r="AM17" s="23"/>
      <c r="AN17" s="23"/>
      <c r="AO17" s="23"/>
      <c r="AP17" s="23"/>
      <c r="AQ17" s="23"/>
      <c r="AR17" s="23"/>
      <c r="AS17" s="23"/>
      <c r="AT17" s="23"/>
      <c r="AU17" s="23"/>
      <c r="AV17" s="23"/>
      <c r="AW17" s="23"/>
      <c r="AX17" s="76"/>
    </row>
    <row r="18" spans="1:50" ht="14.25" customHeight="1" x14ac:dyDescent="0.25">
      <c r="A18" s="69">
        <v>11</v>
      </c>
      <c r="B18" s="22">
        <f>'DATA SISWA'!E24</f>
        <v>0</v>
      </c>
      <c r="C18" s="63"/>
      <c r="D18" s="63"/>
      <c r="E18" s="63"/>
      <c r="F18" s="63"/>
      <c r="G18" s="63"/>
      <c r="H18" s="63"/>
      <c r="I18" s="63"/>
      <c r="J18" s="63"/>
      <c r="K18" s="63"/>
      <c r="L18" s="63"/>
      <c r="M18" s="63"/>
      <c r="N18" s="82"/>
      <c r="O18" s="88"/>
      <c r="P18" s="63"/>
      <c r="Q18" s="63"/>
      <c r="R18" s="63"/>
      <c r="S18" s="63"/>
      <c r="T18" s="63"/>
      <c r="U18" s="63"/>
      <c r="V18" s="63"/>
      <c r="W18" s="63"/>
      <c r="X18" s="63"/>
      <c r="Y18" s="63"/>
      <c r="Z18" s="82"/>
      <c r="AA18" s="93"/>
      <c r="AB18" s="23"/>
      <c r="AC18" s="23"/>
      <c r="AD18" s="23"/>
      <c r="AE18" s="23"/>
      <c r="AF18" s="23"/>
      <c r="AG18" s="23"/>
      <c r="AH18" s="23"/>
      <c r="AI18" s="23"/>
      <c r="AJ18" s="23"/>
      <c r="AK18" s="23"/>
      <c r="AL18" s="76"/>
      <c r="AM18" s="23"/>
      <c r="AN18" s="23"/>
      <c r="AO18" s="23"/>
      <c r="AP18" s="23"/>
      <c r="AQ18" s="23"/>
      <c r="AR18" s="23"/>
      <c r="AS18" s="23"/>
      <c r="AT18" s="23"/>
      <c r="AU18" s="23"/>
      <c r="AV18" s="23"/>
      <c r="AW18" s="23"/>
      <c r="AX18" s="76"/>
    </row>
    <row r="19" spans="1:50" ht="14.25" customHeight="1" x14ac:dyDescent="0.25">
      <c r="A19" s="69">
        <v>12</v>
      </c>
      <c r="B19" s="22">
        <f>'DATA SISWA'!E25</f>
        <v>0</v>
      </c>
      <c r="C19" s="63"/>
      <c r="D19" s="63"/>
      <c r="E19" s="63"/>
      <c r="F19" s="63"/>
      <c r="G19" s="63"/>
      <c r="H19" s="63"/>
      <c r="I19" s="63"/>
      <c r="J19" s="63"/>
      <c r="K19" s="63"/>
      <c r="L19" s="63"/>
      <c r="M19" s="63"/>
      <c r="N19" s="82"/>
      <c r="O19" s="88"/>
      <c r="P19" s="63"/>
      <c r="Q19" s="63"/>
      <c r="R19" s="63"/>
      <c r="S19" s="63"/>
      <c r="T19" s="63"/>
      <c r="U19" s="63"/>
      <c r="V19" s="63"/>
      <c r="W19" s="63"/>
      <c r="X19" s="63"/>
      <c r="Y19" s="63"/>
      <c r="Z19" s="82"/>
      <c r="AA19" s="93"/>
      <c r="AB19" s="23"/>
      <c r="AC19" s="23"/>
      <c r="AD19" s="23"/>
      <c r="AE19" s="23"/>
      <c r="AF19" s="23"/>
      <c r="AG19" s="23"/>
      <c r="AH19" s="23"/>
      <c r="AI19" s="23"/>
      <c r="AJ19" s="23"/>
      <c r="AK19" s="23"/>
      <c r="AL19" s="76"/>
      <c r="AM19" s="23"/>
      <c r="AN19" s="23"/>
      <c r="AO19" s="23"/>
      <c r="AP19" s="23"/>
      <c r="AQ19" s="23"/>
      <c r="AR19" s="23"/>
      <c r="AS19" s="23"/>
      <c r="AT19" s="23"/>
      <c r="AU19" s="23"/>
      <c r="AV19" s="23"/>
      <c r="AW19" s="23"/>
      <c r="AX19" s="76"/>
    </row>
    <row r="20" spans="1:50" ht="14.25" customHeight="1" x14ac:dyDescent="0.25">
      <c r="A20" s="69">
        <v>13</v>
      </c>
      <c r="B20" s="22">
        <f>'DATA SISWA'!E26</f>
        <v>0</v>
      </c>
      <c r="C20" s="63"/>
      <c r="D20" s="63"/>
      <c r="E20" s="63"/>
      <c r="F20" s="63"/>
      <c r="G20" s="63"/>
      <c r="H20" s="63"/>
      <c r="I20" s="63"/>
      <c r="J20" s="63"/>
      <c r="K20" s="63"/>
      <c r="L20" s="63"/>
      <c r="M20" s="63"/>
      <c r="N20" s="82"/>
      <c r="O20" s="88"/>
      <c r="P20" s="63"/>
      <c r="Q20" s="63"/>
      <c r="R20" s="63"/>
      <c r="S20" s="63"/>
      <c r="T20" s="63"/>
      <c r="U20" s="63"/>
      <c r="V20" s="63"/>
      <c r="W20" s="63"/>
      <c r="X20" s="63"/>
      <c r="Y20" s="63"/>
      <c r="Z20" s="82"/>
      <c r="AA20" s="93"/>
      <c r="AB20" s="23"/>
      <c r="AC20" s="23"/>
      <c r="AD20" s="23"/>
      <c r="AE20" s="23"/>
      <c r="AF20" s="23"/>
      <c r="AG20" s="23"/>
      <c r="AH20" s="23"/>
      <c r="AI20" s="23"/>
      <c r="AJ20" s="23"/>
      <c r="AK20" s="23"/>
      <c r="AL20" s="76"/>
      <c r="AM20" s="23"/>
      <c r="AN20" s="23"/>
      <c r="AO20" s="23"/>
      <c r="AP20" s="23"/>
      <c r="AQ20" s="23"/>
      <c r="AR20" s="23"/>
      <c r="AS20" s="23"/>
      <c r="AT20" s="23"/>
      <c r="AU20" s="23"/>
      <c r="AV20" s="23"/>
      <c r="AW20" s="23"/>
      <c r="AX20" s="76"/>
    </row>
    <row r="21" spans="1:50" ht="14.25" customHeight="1" x14ac:dyDescent="0.25">
      <c r="A21" s="69">
        <v>14</v>
      </c>
      <c r="B21" s="22">
        <f>'DATA SISWA'!E27</f>
        <v>0</v>
      </c>
      <c r="C21" s="63"/>
      <c r="D21" s="63"/>
      <c r="E21" s="63"/>
      <c r="F21" s="63"/>
      <c r="G21" s="63"/>
      <c r="H21" s="63"/>
      <c r="I21" s="63"/>
      <c r="J21" s="63"/>
      <c r="K21" s="63"/>
      <c r="L21" s="63"/>
      <c r="M21" s="63"/>
      <c r="N21" s="82"/>
      <c r="O21" s="88"/>
      <c r="P21" s="63"/>
      <c r="Q21" s="63"/>
      <c r="R21" s="63"/>
      <c r="S21" s="63"/>
      <c r="T21" s="63"/>
      <c r="U21" s="63"/>
      <c r="V21" s="63"/>
      <c r="W21" s="63"/>
      <c r="X21" s="63"/>
      <c r="Y21" s="63"/>
      <c r="Z21" s="82"/>
      <c r="AA21" s="93"/>
      <c r="AB21" s="23"/>
      <c r="AC21" s="23"/>
      <c r="AD21" s="23"/>
      <c r="AE21" s="23"/>
      <c r="AF21" s="23"/>
      <c r="AG21" s="23"/>
      <c r="AH21" s="23"/>
      <c r="AI21" s="23"/>
      <c r="AJ21" s="23"/>
      <c r="AK21" s="23"/>
      <c r="AL21" s="76"/>
      <c r="AM21" s="23"/>
      <c r="AN21" s="23"/>
      <c r="AO21" s="23"/>
      <c r="AP21" s="23"/>
      <c r="AQ21" s="23"/>
      <c r="AR21" s="23"/>
      <c r="AS21" s="23"/>
      <c r="AT21" s="23"/>
      <c r="AU21" s="23"/>
      <c r="AV21" s="23"/>
      <c r="AW21" s="23"/>
      <c r="AX21" s="76"/>
    </row>
    <row r="22" spans="1:50" ht="14.25" customHeight="1" x14ac:dyDescent="0.25">
      <c r="A22" s="69">
        <v>15</v>
      </c>
      <c r="B22" s="22">
        <f>'DATA SISWA'!E28</f>
        <v>0</v>
      </c>
      <c r="C22" s="63"/>
      <c r="D22" s="63"/>
      <c r="E22" s="63"/>
      <c r="F22" s="63"/>
      <c r="G22" s="63"/>
      <c r="H22" s="63"/>
      <c r="I22" s="63"/>
      <c r="J22" s="63"/>
      <c r="K22" s="63"/>
      <c r="L22" s="63"/>
      <c r="M22" s="63"/>
      <c r="N22" s="82"/>
      <c r="O22" s="88"/>
      <c r="P22" s="63"/>
      <c r="Q22" s="63"/>
      <c r="R22" s="63"/>
      <c r="S22" s="63"/>
      <c r="T22" s="63"/>
      <c r="U22" s="63"/>
      <c r="V22" s="63"/>
      <c r="W22" s="63"/>
      <c r="X22" s="63"/>
      <c r="Y22" s="63"/>
      <c r="Z22" s="82"/>
      <c r="AA22" s="93"/>
      <c r="AB22" s="23"/>
      <c r="AC22" s="23"/>
      <c r="AD22" s="23"/>
      <c r="AE22" s="23"/>
      <c r="AF22" s="23"/>
      <c r="AG22" s="23"/>
      <c r="AH22" s="23"/>
      <c r="AI22" s="23"/>
      <c r="AJ22" s="23"/>
      <c r="AK22" s="23"/>
      <c r="AL22" s="76"/>
      <c r="AM22" s="23"/>
      <c r="AN22" s="23"/>
      <c r="AO22" s="23"/>
      <c r="AP22" s="23"/>
      <c r="AQ22" s="23"/>
      <c r="AR22" s="23"/>
      <c r="AS22" s="23"/>
      <c r="AT22" s="23"/>
      <c r="AU22" s="23"/>
      <c r="AV22" s="23"/>
      <c r="AW22" s="23"/>
      <c r="AX22" s="76"/>
    </row>
    <row r="23" spans="1:50" ht="14.25" customHeight="1" x14ac:dyDescent="0.25">
      <c r="A23" s="69">
        <v>16</v>
      </c>
      <c r="B23" s="22">
        <f>'DATA SISWA'!E29</f>
        <v>0</v>
      </c>
      <c r="C23" s="63"/>
      <c r="D23" s="63"/>
      <c r="E23" s="63"/>
      <c r="F23" s="63"/>
      <c r="G23" s="63"/>
      <c r="H23" s="63"/>
      <c r="I23" s="63"/>
      <c r="J23" s="63"/>
      <c r="K23" s="63"/>
      <c r="L23" s="63"/>
      <c r="M23" s="63"/>
      <c r="N23" s="82"/>
      <c r="O23" s="88"/>
      <c r="P23" s="63"/>
      <c r="Q23" s="63"/>
      <c r="R23" s="63"/>
      <c r="S23" s="63"/>
      <c r="T23" s="63"/>
      <c r="U23" s="63"/>
      <c r="V23" s="63"/>
      <c r="W23" s="63"/>
      <c r="X23" s="63"/>
      <c r="Y23" s="63"/>
      <c r="Z23" s="82"/>
      <c r="AA23" s="93"/>
      <c r="AB23" s="23"/>
      <c r="AC23" s="23"/>
      <c r="AD23" s="23"/>
      <c r="AE23" s="23"/>
      <c r="AF23" s="23"/>
      <c r="AG23" s="23"/>
      <c r="AH23" s="23"/>
      <c r="AI23" s="23"/>
      <c r="AJ23" s="23"/>
      <c r="AK23" s="23"/>
      <c r="AL23" s="76"/>
      <c r="AM23" s="23"/>
      <c r="AN23" s="23"/>
      <c r="AO23" s="23"/>
      <c r="AP23" s="23"/>
      <c r="AQ23" s="23"/>
      <c r="AR23" s="23"/>
      <c r="AS23" s="23"/>
      <c r="AT23" s="23"/>
      <c r="AU23" s="23"/>
      <c r="AV23" s="23"/>
      <c r="AW23" s="23"/>
      <c r="AX23" s="76"/>
    </row>
    <row r="24" spans="1:50" ht="14.25" customHeight="1" x14ac:dyDescent="0.25">
      <c r="A24" s="69">
        <v>17</v>
      </c>
      <c r="B24" s="22">
        <f>'DATA SISWA'!E30</f>
        <v>0</v>
      </c>
      <c r="C24" s="63"/>
      <c r="D24" s="63"/>
      <c r="E24" s="63"/>
      <c r="F24" s="63"/>
      <c r="G24" s="63"/>
      <c r="H24" s="63"/>
      <c r="I24" s="63"/>
      <c r="J24" s="63"/>
      <c r="K24" s="63"/>
      <c r="L24" s="63"/>
      <c r="M24" s="63"/>
      <c r="N24" s="82"/>
      <c r="O24" s="88"/>
      <c r="P24" s="63"/>
      <c r="Q24" s="63"/>
      <c r="R24" s="63"/>
      <c r="S24" s="63"/>
      <c r="T24" s="63"/>
      <c r="U24" s="63"/>
      <c r="V24" s="63"/>
      <c r="W24" s="63"/>
      <c r="X24" s="63"/>
      <c r="Y24" s="63"/>
      <c r="Z24" s="82"/>
      <c r="AA24" s="93"/>
      <c r="AB24" s="23"/>
      <c r="AC24" s="23"/>
      <c r="AD24" s="23"/>
      <c r="AE24" s="23"/>
      <c r="AF24" s="23"/>
      <c r="AG24" s="23"/>
      <c r="AH24" s="23"/>
      <c r="AI24" s="23"/>
      <c r="AJ24" s="23"/>
      <c r="AK24" s="23"/>
      <c r="AL24" s="76"/>
      <c r="AM24" s="23"/>
      <c r="AN24" s="23"/>
      <c r="AO24" s="23"/>
      <c r="AP24" s="23"/>
      <c r="AQ24" s="23"/>
      <c r="AR24" s="23"/>
      <c r="AS24" s="23"/>
      <c r="AT24" s="23"/>
      <c r="AU24" s="23"/>
      <c r="AV24" s="23"/>
      <c r="AW24" s="23"/>
      <c r="AX24" s="76"/>
    </row>
    <row r="25" spans="1:50" ht="14.25" customHeight="1" x14ac:dyDescent="0.25">
      <c r="A25" s="69">
        <v>18</v>
      </c>
      <c r="B25" s="22">
        <f>'DATA SISWA'!E31</f>
        <v>0</v>
      </c>
      <c r="C25" s="63"/>
      <c r="D25" s="63"/>
      <c r="E25" s="63"/>
      <c r="F25" s="63"/>
      <c r="G25" s="63"/>
      <c r="H25" s="63"/>
      <c r="I25" s="63"/>
      <c r="J25" s="63"/>
      <c r="K25" s="63"/>
      <c r="L25" s="63"/>
      <c r="M25" s="63"/>
      <c r="N25" s="82"/>
      <c r="O25" s="88"/>
      <c r="P25" s="63"/>
      <c r="Q25" s="63"/>
      <c r="R25" s="63"/>
      <c r="S25" s="63"/>
      <c r="T25" s="63"/>
      <c r="U25" s="63"/>
      <c r="V25" s="63"/>
      <c r="W25" s="63"/>
      <c r="X25" s="63"/>
      <c r="Y25" s="63"/>
      <c r="Z25" s="82"/>
      <c r="AA25" s="93"/>
      <c r="AB25" s="23"/>
      <c r="AC25" s="23"/>
      <c r="AD25" s="23"/>
      <c r="AE25" s="23"/>
      <c r="AF25" s="23"/>
      <c r="AG25" s="23"/>
      <c r="AH25" s="23"/>
      <c r="AI25" s="23"/>
      <c r="AJ25" s="23"/>
      <c r="AK25" s="23"/>
      <c r="AL25" s="76"/>
      <c r="AM25" s="23"/>
      <c r="AN25" s="23"/>
      <c r="AO25" s="23"/>
      <c r="AP25" s="23"/>
      <c r="AQ25" s="23"/>
      <c r="AR25" s="23"/>
      <c r="AS25" s="23"/>
      <c r="AT25" s="23"/>
      <c r="AU25" s="23"/>
      <c r="AV25" s="23"/>
      <c r="AW25" s="23"/>
      <c r="AX25" s="76"/>
    </row>
    <row r="26" spans="1:50" ht="14.25" customHeight="1" x14ac:dyDescent="0.25">
      <c r="A26" s="69">
        <v>19</v>
      </c>
      <c r="B26" s="22">
        <f>'DATA SISWA'!E32</f>
        <v>0</v>
      </c>
      <c r="C26" s="63"/>
      <c r="D26" s="63"/>
      <c r="E26" s="63"/>
      <c r="F26" s="63"/>
      <c r="G26" s="63"/>
      <c r="H26" s="63"/>
      <c r="I26" s="63"/>
      <c r="J26" s="63"/>
      <c r="K26" s="63"/>
      <c r="L26" s="63"/>
      <c r="M26" s="63"/>
      <c r="N26" s="82"/>
      <c r="O26" s="88"/>
      <c r="P26" s="63"/>
      <c r="Q26" s="63"/>
      <c r="R26" s="63"/>
      <c r="S26" s="63"/>
      <c r="T26" s="63"/>
      <c r="U26" s="63"/>
      <c r="V26" s="63"/>
      <c r="W26" s="63"/>
      <c r="X26" s="63"/>
      <c r="Y26" s="63"/>
      <c r="Z26" s="82"/>
      <c r="AA26" s="93"/>
      <c r="AB26" s="23"/>
      <c r="AC26" s="23"/>
      <c r="AD26" s="23"/>
      <c r="AE26" s="23"/>
      <c r="AF26" s="23"/>
      <c r="AG26" s="23"/>
      <c r="AH26" s="23"/>
      <c r="AI26" s="23"/>
      <c r="AJ26" s="23"/>
      <c r="AK26" s="23"/>
      <c r="AL26" s="76"/>
      <c r="AM26" s="23"/>
      <c r="AN26" s="23"/>
      <c r="AO26" s="23"/>
      <c r="AP26" s="23"/>
      <c r="AQ26" s="23"/>
      <c r="AR26" s="23"/>
      <c r="AS26" s="23"/>
      <c r="AT26" s="23"/>
      <c r="AU26" s="23"/>
      <c r="AV26" s="23"/>
      <c r="AW26" s="23"/>
      <c r="AX26" s="76"/>
    </row>
    <row r="27" spans="1:50" ht="14.25" customHeight="1" x14ac:dyDescent="0.25">
      <c r="A27" s="69">
        <v>20</v>
      </c>
      <c r="B27" s="22">
        <f>'DATA SISWA'!E33</f>
        <v>0</v>
      </c>
      <c r="C27" s="63"/>
      <c r="D27" s="63"/>
      <c r="E27" s="63"/>
      <c r="F27" s="63"/>
      <c r="G27" s="63"/>
      <c r="H27" s="63"/>
      <c r="I27" s="63"/>
      <c r="J27" s="63"/>
      <c r="K27" s="63"/>
      <c r="L27" s="63"/>
      <c r="M27" s="63"/>
      <c r="N27" s="82"/>
      <c r="O27" s="88"/>
      <c r="P27" s="63"/>
      <c r="Q27" s="63"/>
      <c r="R27" s="63"/>
      <c r="S27" s="63"/>
      <c r="T27" s="63"/>
      <c r="U27" s="63"/>
      <c r="V27" s="63"/>
      <c r="W27" s="63"/>
      <c r="X27" s="63"/>
      <c r="Y27" s="63"/>
      <c r="Z27" s="82"/>
      <c r="AA27" s="93"/>
      <c r="AB27" s="23"/>
      <c r="AC27" s="23"/>
      <c r="AD27" s="23"/>
      <c r="AE27" s="23"/>
      <c r="AF27" s="23"/>
      <c r="AG27" s="23"/>
      <c r="AH27" s="23"/>
      <c r="AI27" s="23"/>
      <c r="AJ27" s="23"/>
      <c r="AK27" s="23"/>
      <c r="AL27" s="76"/>
      <c r="AM27" s="23"/>
      <c r="AN27" s="23"/>
      <c r="AO27" s="23"/>
      <c r="AP27" s="23"/>
      <c r="AQ27" s="23"/>
      <c r="AR27" s="23"/>
      <c r="AS27" s="23"/>
      <c r="AT27" s="23"/>
      <c r="AU27" s="23"/>
      <c r="AV27" s="23"/>
      <c r="AW27" s="23"/>
      <c r="AX27" s="76"/>
    </row>
    <row r="28" spans="1:50" ht="14.25" customHeight="1" x14ac:dyDescent="0.25">
      <c r="A28" s="69">
        <v>21</v>
      </c>
      <c r="B28" s="22">
        <f>'DATA SISWA'!E34</f>
        <v>0</v>
      </c>
      <c r="C28" s="63"/>
      <c r="D28" s="63"/>
      <c r="E28" s="63"/>
      <c r="F28" s="63"/>
      <c r="G28" s="63"/>
      <c r="H28" s="63"/>
      <c r="I28" s="63"/>
      <c r="J28" s="63"/>
      <c r="K28" s="63"/>
      <c r="L28" s="63"/>
      <c r="M28" s="63"/>
      <c r="N28" s="82"/>
      <c r="O28" s="88"/>
      <c r="P28" s="63"/>
      <c r="Q28" s="63"/>
      <c r="R28" s="63"/>
      <c r="S28" s="63"/>
      <c r="T28" s="63"/>
      <c r="U28" s="63"/>
      <c r="V28" s="63"/>
      <c r="W28" s="63"/>
      <c r="X28" s="63"/>
      <c r="Y28" s="63"/>
      <c r="Z28" s="82"/>
      <c r="AA28" s="93"/>
      <c r="AB28" s="23"/>
      <c r="AC28" s="23"/>
      <c r="AD28" s="23"/>
      <c r="AE28" s="23"/>
      <c r="AF28" s="23"/>
      <c r="AG28" s="23"/>
      <c r="AH28" s="23"/>
      <c r="AI28" s="23"/>
      <c r="AJ28" s="23"/>
      <c r="AK28" s="23"/>
      <c r="AL28" s="76"/>
      <c r="AM28" s="23"/>
      <c r="AN28" s="23"/>
      <c r="AO28" s="23"/>
      <c r="AP28" s="23"/>
      <c r="AQ28" s="23"/>
      <c r="AR28" s="23"/>
      <c r="AS28" s="23"/>
      <c r="AT28" s="23"/>
      <c r="AU28" s="23"/>
      <c r="AV28" s="23"/>
      <c r="AW28" s="23"/>
      <c r="AX28" s="76"/>
    </row>
    <row r="29" spans="1:50" ht="14.25" customHeight="1" x14ac:dyDescent="0.25">
      <c r="A29" s="69">
        <v>22</v>
      </c>
      <c r="B29" s="22">
        <f>'DATA SISWA'!E35</f>
        <v>0</v>
      </c>
      <c r="C29" s="63"/>
      <c r="D29" s="63"/>
      <c r="E29" s="63"/>
      <c r="F29" s="63"/>
      <c r="G29" s="63"/>
      <c r="H29" s="63"/>
      <c r="I29" s="63"/>
      <c r="J29" s="63"/>
      <c r="K29" s="63"/>
      <c r="L29" s="63"/>
      <c r="M29" s="63"/>
      <c r="N29" s="82"/>
      <c r="O29" s="88"/>
      <c r="P29" s="63"/>
      <c r="Q29" s="63"/>
      <c r="R29" s="63"/>
      <c r="S29" s="63"/>
      <c r="T29" s="63"/>
      <c r="U29" s="63"/>
      <c r="V29" s="63"/>
      <c r="W29" s="63"/>
      <c r="X29" s="63"/>
      <c r="Y29" s="63"/>
      <c r="Z29" s="82"/>
      <c r="AA29" s="93"/>
      <c r="AB29" s="23"/>
      <c r="AC29" s="23"/>
      <c r="AD29" s="23"/>
      <c r="AE29" s="23"/>
      <c r="AF29" s="23"/>
      <c r="AG29" s="23"/>
      <c r="AH29" s="23"/>
      <c r="AI29" s="23"/>
      <c r="AJ29" s="23"/>
      <c r="AK29" s="23"/>
      <c r="AL29" s="76"/>
      <c r="AM29" s="23"/>
      <c r="AN29" s="23"/>
      <c r="AO29" s="23"/>
      <c r="AP29" s="23"/>
      <c r="AQ29" s="23"/>
      <c r="AR29" s="23"/>
      <c r="AS29" s="23"/>
      <c r="AT29" s="23"/>
      <c r="AU29" s="23"/>
      <c r="AV29" s="23"/>
      <c r="AW29" s="23"/>
      <c r="AX29" s="76"/>
    </row>
    <row r="30" spans="1:50" ht="14.25" customHeight="1" x14ac:dyDescent="0.25">
      <c r="A30" s="69">
        <v>23</v>
      </c>
      <c r="B30" s="22">
        <f>'DATA SISWA'!E36</f>
        <v>0</v>
      </c>
      <c r="C30" s="63"/>
      <c r="D30" s="63"/>
      <c r="E30" s="63"/>
      <c r="F30" s="63"/>
      <c r="G30" s="63"/>
      <c r="H30" s="63"/>
      <c r="I30" s="63"/>
      <c r="J30" s="63"/>
      <c r="K30" s="63"/>
      <c r="L30" s="63"/>
      <c r="M30" s="63"/>
      <c r="N30" s="82"/>
      <c r="O30" s="88"/>
      <c r="P30" s="63"/>
      <c r="Q30" s="63"/>
      <c r="R30" s="63"/>
      <c r="S30" s="63"/>
      <c r="T30" s="63"/>
      <c r="U30" s="63"/>
      <c r="V30" s="63"/>
      <c r="W30" s="63"/>
      <c r="X30" s="63"/>
      <c r="Y30" s="63"/>
      <c r="Z30" s="82"/>
      <c r="AA30" s="93"/>
      <c r="AB30" s="23"/>
      <c r="AC30" s="23"/>
      <c r="AD30" s="23"/>
      <c r="AE30" s="23"/>
      <c r="AF30" s="23"/>
      <c r="AG30" s="23"/>
      <c r="AH30" s="23"/>
      <c r="AI30" s="23"/>
      <c r="AJ30" s="23"/>
      <c r="AK30" s="23"/>
      <c r="AL30" s="76"/>
      <c r="AM30" s="23"/>
      <c r="AN30" s="23"/>
      <c r="AO30" s="23"/>
      <c r="AP30" s="23"/>
      <c r="AQ30" s="23"/>
      <c r="AR30" s="23"/>
      <c r="AS30" s="23"/>
      <c r="AT30" s="23"/>
      <c r="AU30" s="23"/>
      <c r="AV30" s="23"/>
      <c r="AW30" s="23"/>
      <c r="AX30" s="76"/>
    </row>
    <row r="31" spans="1:50" ht="14.25" customHeight="1" x14ac:dyDescent="0.25">
      <c r="A31" s="69">
        <v>24</v>
      </c>
      <c r="B31" s="22">
        <f>'DATA SISWA'!E37</f>
        <v>0</v>
      </c>
      <c r="C31" s="63"/>
      <c r="D31" s="63"/>
      <c r="E31" s="63"/>
      <c r="F31" s="63"/>
      <c r="G31" s="63"/>
      <c r="H31" s="63"/>
      <c r="I31" s="63"/>
      <c r="J31" s="63"/>
      <c r="K31" s="63"/>
      <c r="L31" s="63"/>
      <c r="M31" s="63"/>
      <c r="N31" s="82"/>
      <c r="O31" s="88"/>
      <c r="P31" s="63"/>
      <c r="Q31" s="63"/>
      <c r="R31" s="63"/>
      <c r="S31" s="63"/>
      <c r="T31" s="63"/>
      <c r="U31" s="63"/>
      <c r="V31" s="63"/>
      <c r="W31" s="63"/>
      <c r="X31" s="63"/>
      <c r="Y31" s="63"/>
      <c r="Z31" s="82"/>
      <c r="AA31" s="93"/>
      <c r="AB31" s="23"/>
      <c r="AC31" s="23"/>
      <c r="AD31" s="23"/>
      <c r="AE31" s="23"/>
      <c r="AF31" s="23"/>
      <c r="AG31" s="23"/>
      <c r="AH31" s="23"/>
      <c r="AI31" s="23"/>
      <c r="AJ31" s="23"/>
      <c r="AK31" s="23"/>
      <c r="AL31" s="76"/>
      <c r="AM31" s="23"/>
      <c r="AN31" s="23"/>
      <c r="AO31" s="23"/>
      <c r="AP31" s="23"/>
      <c r="AQ31" s="23"/>
      <c r="AR31" s="23"/>
      <c r="AS31" s="23"/>
      <c r="AT31" s="23"/>
      <c r="AU31" s="23"/>
      <c r="AV31" s="23"/>
      <c r="AW31" s="23"/>
      <c r="AX31" s="76"/>
    </row>
    <row r="32" spans="1:50" ht="14.25" customHeight="1" x14ac:dyDescent="0.25">
      <c r="A32" s="69">
        <v>25</v>
      </c>
      <c r="B32" s="22">
        <f>'DATA SISWA'!E38</f>
        <v>0</v>
      </c>
      <c r="C32" s="63"/>
      <c r="D32" s="63"/>
      <c r="E32" s="63"/>
      <c r="F32" s="63"/>
      <c r="G32" s="63"/>
      <c r="H32" s="63"/>
      <c r="I32" s="63"/>
      <c r="J32" s="63"/>
      <c r="K32" s="63"/>
      <c r="L32" s="63"/>
      <c r="M32" s="63"/>
      <c r="N32" s="82"/>
      <c r="O32" s="88"/>
      <c r="P32" s="63"/>
      <c r="Q32" s="63"/>
      <c r="R32" s="63"/>
      <c r="S32" s="63"/>
      <c r="T32" s="63"/>
      <c r="U32" s="63"/>
      <c r="V32" s="63"/>
      <c r="W32" s="63"/>
      <c r="X32" s="63"/>
      <c r="Y32" s="63"/>
      <c r="Z32" s="82"/>
      <c r="AA32" s="93"/>
      <c r="AB32" s="23"/>
      <c r="AC32" s="23"/>
      <c r="AD32" s="23"/>
      <c r="AE32" s="23"/>
      <c r="AF32" s="23"/>
      <c r="AG32" s="23"/>
      <c r="AH32" s="23"/>
      <c r="AI32" s="23"/>
      <c r="AJ32" s="23"/>
      <c r="AK32" s="23"/>
      <c r="AL32" s="76"/>
      <c r="AM32" s="23"/>
      <c r="AN32" s="23"/>
      <c r="AO32" s="23"/>
      <c r="AP32" s="23"/>
      <c r="AQ32" s="23"/>
      <c r="AR32" s="23"/>
      <c r="AS32" s="23"/>
      <c r="AT32" s="23"/>
      <c r="AU32" s="23"/>
      <c r="AV32" s="23"/>
      <c r="AW32" s="23"/>
      <c r="AX32" s="76"/>
    </row>
    <row r="33" spans="1:50" ht="14.25" customHeight="1" x14ac:dyDescent="0.25">
      <c r="A33" s="69">
        <v>26</v>
      </c>
      <c r="B33" s="22">
        <f>'DATA SISWA'!E39</f>
        <v>0</v>
      </c>
      <c r="C33" s="63"/>
      <c r="D33" s="63"/>
      <c r="E33" s="63"/>
      <c r="F33" s="63"/>
      <c r="G33" s="63"/>
      <c r="H33" s="63"/>
      <c r="I33" s="63"/>
      <c r="J33" s="63"/>
      <c r="K33" s="63"/>
      <c r="L33" s="63"/>
      <c r="M33" s="63"/>
      <c r="N33" s="82"/>
      <c r="O33" s="88"/>
      <c r="P33" s="63"/>
      <c r="Q33" s="63"/>
      <c r="R33" s="63"/>
      <c r="S33" s="63"/>
      <c r="T33" s="63"/>
      <c r="U33" s="63"/>
      <c r="V33" s="63"/>
      <c r="W33" s="63"/>
      <c r="X33" s="63"/>
      <c r="Y33" s="63"/>
      <c r="Z33" s="82"/>
      <c r="AA33" s="93"/>
      <c r="AB33" s="23"/>
      <c r="AC33" s="23"/>
      <c r="AD33" s="23"/>
      <c r="AE33" s="23"/>
      <c r="AF33" s="23"/>
      <c r="AG33" s="23"/>
      <c r="AH33" s="23"/>
      <c r="AI33" s="23"/>
      <c r="AJ33" s="23"/>
      <c r="AK33" s="23"/>
      <c r="AL33" s="76"/>
      <c r="AM33" s="23"/>
      <c r="AN33" s="23"/>
      <c r="AO33" s="23"/>
      <c r="AP33" s="23"/>
      <c r="AQ33" s="23"/>
      <c r="AR33" s="23"/>
      <c r="AS33" s="23"/>
      <c r="AT33" s="23"/>
      <c r="AU33" s="23"/>
      <c r="AV33" s="23"/>
      <c r="AW33" s="23"/>
      <c r="AX33" s="76"/>
    </row>
    <row r="34" spans="1:50" ht="14.25" customHeight="1" x14ac:dyDescent="0.25">
      <c r="A34" s="69">
        <v>27</v>
      </c>
      <c r="B34" s="22">
        <f>'DATA SISWA'!E40</f>
        <v>0</v>
      </c>
      <c r="C34" s="63"/>
      <c r="D34" s="63"/>
      <c r="E34" s="63"/>
      <c r="F34" s="63"/>
      <c r="G34" s="63"/>
      <c r="H34" s="63"/>
      <c r="I34" s="63"/>
      <c r="J34" s="63"/>
      <c r="K34" s="63"/>
      <c r="L34" s="63"/>
      <c r="M34" s="63"/>
      <c r="N34" s="82"/>
      <c r="O34" s="88"/>
      <c r="P34" s="63"/>
      <c r="Q34" s="63"/>
      <c r="R34" s="63"/>
      <c r="S34" s="63"/>
      <c r="T34" s="63"/>
      <c r="U34" s="63"/>
      <c r="V34" s="63"/>
      <c r="W34" s="63"/>
      <c r="X34" s="63"/>
      <c r="Y34" s="63"/>
      <c r="Z34" s="82"/>
      <c r="AA34" s="93"/>
      <c r="AB34" s="23"/>
      <c r="AC34" s="23"/>
      <c r="AD34" s="23"/>
      <c r="AE34" s="23"/>
      <c r="AF34" s="23"/>
      <c r="AG34" s="23"/>
      <c r="AH34" s="23"/>
      <c r="AI34" s="23"/>
      <c r="AJ34" s="23"/>
      <c r="AK34" s="23"/>
      <c r="AL34" s="76"/>
      <c r="AM34" s="23"/>
      <c r="AN34" s="23"/>
      <c r="AO34" s="23"/>
      <c r="AP34" s="23"/>
      <c r="AQ34" s="23"/>
      <c r="AR34" s="23"/>
      <c r="AS34" s="23"/>
      <c r="AT34" s="23"/>
      <c r="AU34" s="23"/>
      <c r="AV34" s="23"/>
      <c r="AW34" s="23"/>
      <c r="AX34" s="76"/>
    </row>
    <row r="35" spans="1:50" ht="14.25" customHeight="1" x14ac:dyDescent="0.25">
      <c r="A35" s="69">
        <v>28</v>
      </c>
      <c r="B35" s="22">
        <f>'DATA SISWA'!E41</f>
        <v>0</v>
      </c>
      <c r="C35" s="63"/>
      <c r="D35" s="63"/>
      <c r="E35" s="63"/>
      <c r="F35" s="63"/>
      <c r="G35" s="63"/>
      <c r="H35" s="63"/>
      <c r="I35" s="63"/>
      <c r="J35" s="63"/>
      <c r="K35" s="63"/>
      <c r="L35" s="63"/>
      <c r="M35" s="63"/>
      <c r="N35" s="82"/>
      <c r="O35" s="88"/>
      <c r="P35" s="63"/>
      <c r="Q35" s="63"/>
      <c r="R35" s="63"/>
      <c r="S35" s="63"/>
      <c r="T35" s="63"/>
      <c r="U35" s="63"/>
      <c r="V35" s="63"/>
      <c r="W35" s="63"/>
      <c r="X35" s="63"/>
      <c r="Y35" s="63"/>
      <c r="Z35" s="82"/>
      <c r="AA35" s="93"/>
      <c r="AB35" s="23"/>
      <c r="AC35" s="23"/>
      <c r="AD35" s="23"/>
      <c r="AE35" s="23"/>
      <c r="AF35" s="23"/>
      <c r="AG35" s="23"/>
      <c r="AH35" s="23"/>
      <c r="AI35" s="23"/>
      <c r="AJ35" s="23"/>
      <c r="AK35" s="23"/>
      <c r="AL35" s="76"/>
      <c r="AM35" s="23"/>
      <c r="AN35" s="23"/>
      <c r="AO35" s="23"/>
      <c r="AP35" s="23"/>
      <c r="AQ35" s="23"/>
      <c r="AR35" s="23"/>
      <c r="AS35" s="23"/>
      <c r="AT35" s="23"/>
      <c r="AU35" s="23"/>
      <c r="AV35" s="23"/>
      <c r="AW35" s="23"/>
      <c r="AX35" s="76"/>
    </row>
    <row r="36" spans="1:50" ht="14.25" customHeight="1" x14ac:dyDescent="0.25">
      <c r="A36" s="69">
        <v>29</v>
      </c>
      <c r="B36" s="22">
        <f>'DATA SISWA'!E42</f>
        <v>0</v>
      </c>
      <c r="C36" s="63"/>
      <c r="D36" s="63"/>
      <c r="E36" s="63"/>
      <c r="F36" s="63"/>
      <c r="G36" s="63"/>
      <c r="H36" s="63"/>
      <c r="I36" s="63"/>
      <c r="J36" s="63"/>
      <c r="K36" s="63"/>
      <c r="L36" s="63"/>
      <c r="M36" s="63"/>
      <c r="N36" s="82"/>
      <c r="O36" s="88"/>
      <c r="P36" s="63"/>
      <c r="Q36" s="63"/>
      <c r="R36" s="63"/>
      <c r="S36" s="63"/>
      <c r="T36" s="63"/>
      <c r="U36" s="63"/>
      <c r="V36" s="63"/>
      <c r="W36" s="63"/>
      <c r="X36" s="63"/>
      <c r="Y36" s="63"/>
      <c r="Z36" s="82"/>
      <c r="AA36" s="93"/>
      <c r="AB36" s="23"/>
      <c r="AC36" s="23"/>
      <c r="AD36" s="23"/>
      <c r="AE36" s="23"/>
      <c r="AF36" s="23"/>
      <c r="AG36" s="23"/>
      <c r="AH36" s="23"/>
      <c r="AI36" s="23"/>
      <c r="AJ36" s="23"/>
      <c r="AK36" s="23"/>
      <c r="AL36" s="76"/>
      <c r="AM36" s="23"/>
      <c r="AN36" s="23"/>
      <c r="AO36" s="23"/>
      <c r="AP36" s="23"/>
      <c r="AQ36" s="23"/>
      <c r="AR36" s="23"/>
      <c r="AS36" s="23"/>
      <c r="AT36" s="23"/>
      <c r="AU36" s="23"/>
      <c r="AV36" s="23"/>
      <c r="AW36" s="23"/>
      <c r="AX36" s="76"/>
    </row>
    <row r="37" spans="1:50" ht="14.25" customHeight="1" x14ac:dyDescent="0.25">
      <c r="A37" s="69">
        <v>30</v>
      </c>
      <c r="B37" s="22">
        <f>'DATA SISWA'!E43</f>
        <v>0</v>
      </c>
      <c r="C37" s="63"/>
      <c r="D37" s="63"/>
      <c r="E37" s="63"/>
      <c r="F37" s="63"/>
      <c r="G37" s="63"/>
      <c r="H37" s="63"/>
      <c r="I37" s="63"/>
      <c r="J37" s="63"/>
      <c r="K37" s="63"/>
      <c r="L37" s="63"/>
      <c r="M37" s="63"/>
      <c r="N37" s="82"/>
      <c r="O37" s="88"/>
      <c r="P37" s="63"/>
      <c r="Q37" s="63"/>
      <c r="R37" s="63"/>
      <c r="S37" s="63"/>
      <c r="T37" s="63"/>
      <c r="U37" s="63"/>
      <c r="V37" s="63"/>
      <c r="W37" s="63"/>
      <c r="X37" s="63"/>
      <c r="Y37" s="63"/>
      <c r="Z37" s="82"/>
      <c r="AA37" s="93"/>
      <c r="AB37" s="23"/>
      <c r="AC37" s="23"/>
      <c r="AD37" s="23"/>
      <c r="AE37" s="23"/>
      <c r="AF37" s="23"/>
      <c r="AG37" s="23"/>
      <c r="AH37" s="23"/>
      <c r="AI37" s="23"/>
      <c r="AJ37" s="23"/>
      <c r="AK37" s="23"/>
      <c r="AL37" s="76"/>
      <c r="AM37" s="23"/>
      <c r="AN37" s="23"/>
      <c r="AO37" s="23"/>
      <c r="AP37" s="23"/>
      <c r="AQ37" s="23"/>
      <c r="AR37" s="23"/>
      <c r="AS37" s="23"/>
      <c r="AT37" s="23"/>
      <c r="AU37" s="23"/>
      <c r="AV37" s="23"/>
      <c r="AW37" s="23"/>
      <c r="AX37" s="76"/>
    </row>
    <row r="38" spans="1:50" ht="14.25" customHeight="1" x14ac:dyDescent="0.25">
      <c r="A38" s="69">
        <v>31</v>
      </c>
      <c r="B38" s="22">
        <f>'DATA SISWA'!E44</f>
        <v>0</v>
      </c>
      <c r="C38" s="63"/>
      <c r="D38" s="63"/>
      <c r="E38" s="63"/>
      <c r="F38" s="63"/>
      <c r="G38" s="63"/>
      <c r="H38" s="63"/>
      <c r="I38" s="63"/>
      <c r="J38" s="63"/>
      <c r="K38" s="63"/>
      <c r="L38" s="63"/>
      <c r="M38" s="63"/>
      <c r="N38" s="82"/>
      <c r="O38" s="88"/>
      <c r="P38" s="63"/>
      <c r="Q38" s="63"/>
      <c r="R38" s="63"/>
      <c r="S38" s="63"/>
      <c r="T38" s="63"/>
      <c r="U38" s="63"/>
      <c r="V38" s="63"/>
      <c r="W38" s="63"/>
      <c r="X38" s="63"/>
      <c r="Y38" s="63"/>
      <c r="Z38" s="82"/>
      <c r="AA38" s="93"/>
      <c r="AB38" s="23"/>
      <c r="AC38" s="23"/>
      <c r="AD38" s="23"/>
      <c r="AE38" s="23"/>
      <c r="AF38" s="23"/>
      <c r="AG38" s="23"/>
      <c r="AH38" s="23"/>
      <c r="AI38" s="23"/>
      <c r="AJ38" s="23"/>
      <c r="AK38" s="23"/>
      <c r="AL38" s="76"/>
      <c r="AM38" s="23"/>
      <c r="AN38" s="23"/>
      <c r="AO38" s="23"/>
      <c r="AP38" s="23"/>
      <c r="AQ38" s="23"/>
      <c r="AR38" s="23"/>
      <c r="AS38" s="23"/>
      <c r="AT38" s="23"/>
      <c r="AU38" s="23"/>
      <c r="AV38" s="23"/>
      <c r="AW38" s="23"/>
      <c r="AX38" s="76"/>
    </row>
    <row r="39" spans="1:50" ht="14.25" customHeight="1" x14ac:dyDescent="0.25">
      <c r="A39" s="69">
        <v>32</v>
      </c>
      <c r="B39" s="22">
        <f>'DATA SISWA'!E45</f>
        <v>0</v>
      </c>
      <c r="C39" s="63"/>
      <c r="D39" s="63"/>
      <c r="E39" s="63"/>
      <c r="F39" s="63"/>
      <c r="G39" s="63"/>
      <c r="H39" s="63"/>
      <c r="I39" s="63"/>
      <c r="J39" s="63"/>
      <c r="K39" s="63"/>
      <c r="L39" s="63"/>
      <c r="M39" s="63"/>
      <c r="N39" s="82"/>
      <c r="O39" s="88"/>
      <c r="P39" s="63"/>
      <c r="Q39" s="63"/>
      <c r="R39" s="63"/>
      <c r="S39" s="63"/>
      <c r="T39" s="63"/>
      <c r="U39" s="63"/>
      <c r="V39" s="63"/>
      <c r="W39" s="63"/>
      <c r="X39" s="63"/>
      <c r="Y39" s="63"/>
      <c r="Z39" s="82"/>
      <c r="AA39" s="93"/>
      <c r="AB39" s="23"/>
      <c r="AC39" s="23"/>
      <c r="AD39" s="23"/>
      <c r="AE39" s="23"/>
      <c r="AF39" s="23"/>
      <c r="AG39" s="23"/>
      <c r="AH39" s="23"/>
      <c r="AI39" s="23"/>
      <c r="AJ39" s="23"/>
      <c r="AK39" s="23"/>
      <c r="AL39" s="76"/>
      <c r="AM39" s="23"/>
      <c r="AN39" s="23"/>
      <c r="AO39" s="23"/>
      <c r="AP39" s="23"/>
      <c r="AQ39" s="23"/>
      <c r="AR39" s="23"/>
      <c r="AS39" s="23"/>
      <c r="AT39" s="23"/>
      <c r="AU39" s="23"/>
      <c r="AV39" s="23"/>
      <c r="AW39" s="23"/>
      <c r="AX39" s="76"/>
    </row>
    <row r="40" spans="1:50" ht="14.25" customHeight="1" x14ac:dyDescent="0.25">
      <c r="A40" s="69">
        <v>33</v>
      </c>
      <c r="B40" s="22">
        <f>'DATA SISWA'!E46</f>
        <v>0</v>
      </c>
      <c r="C40" s="63"/>
      <c r="D40" s="63"/>
      <c r="E40" s="63"/>
      <c r="F40" s="63"/>
      <c r="G40" s="63"/>
      <c r="H40" s="63"/>
      <c r="I40" s="63"/>
      <c r="J40" s="63"/>
      <c r="K40" s="63"/>
      <c r="L40" s="63"/>
      <c r="M40" s="63"/>
      <c r="N40" s="82"/>
      <c r="O40" s="88"/>
      <c r="P40" s="63"/>
      <c r="Q40" s="63"/>
      <c r="R40" s="63"/>
      <c r="S40" s="63"/>
      <c r="T40" s="63"/>
      <c r="U40" s="63"/>
      <c r="V40" s="63"/>
      <c r="W40" s="63"/>
      <c r="X40" s="63"/>
      <c r="Y40" s="63"/>
      <c r="Z40" s="82"/>
      <c r="AA40" s="93"/>
      <c r="AB40" s="23"/>
      <c r="AC40" s="23"/>
      <c r="AD40" s="23"/>
      <c r="AE40" s="23"/>
      <c r="AF40" s="23"/>
      <c r="AG40" s="23"/>
      <c r="AH40" s="23"/>
      <c r="AI40" s="23"/>
      <c r="AJ40" s="23"/>
      <c r="AK40" s="23"/>
      <c r="AL40" s="76"/>
      <c r="AM40" s="23"/>
      <c r="AN40" s="23"/>
      <c r="AO40" s="23"/>
      <c r="AP40" s="23"/>
      <c r="AQ40" s="23"/>
      <c r="AR40" s="23"/>
      <c r="AS40" s="23"/>
      <c r="AT40" s="23"/>
      <c r="AU40" s="23"/>
      <c r="AV40" s="23"/>
      <c r="AW40" s="23"/>
      <c r="AX40" s="76"/>
    </row>
    <row r="41" spans="1:50" ht="14.25" customHeight="1" x14ac:dyDescent="0.25">
      <c r="A41" s="69">
        <v>34</v>
      </c>
      <c r="B41" s="22">
        <f>'DATA SISWA'!E47</f>
        <v>0</v>
      </c>
      <c r="C41" s="63"/>
      <c r="D41" s="63"/>
      <c r="E41" s="63"/>
      <c r="F41" s="63"/>
      <c r="G41" s="63"/>
      <c r="H41" s="63"/>
      <c r="I41" s="63"/>
      <c r="J41" s="63"/>
      <c r="K41" s="63"/>
      <c r="L41" s="63"/>
      <c r="M41" s="63"/>
      <c r="N41" s="82"/>
      <c r="O41" s="88"/>
      <c r="P41" s="63"/>
      <c r="Q41" s="63"/>
      <c r="R41" s="63"/>
      <c r="S41" s="63"/>
      <c r="T41" s="63"/>
      <c r="U41" s="63"/>
      <c r="V41" s="63"/>
      <c r="W41" s="63"/>
      <c r="X41" s="63"/>
      <c r="Y41" s="63"/>
      <c r="Z41" s="82"/>
      <c r="AA41" s="86"/>
      <c r="AB41" s="24"/>
      <c r="AC41" s="24"/>
      <c r="AD41" s="24"/>
      <c r="AE41" s="24"/>
      <c r="AF41" s="24"/>
      <c r="AG41" s="24"/>
      <c r="AH41" s="24"/>
      <c r="AI41" s="24"/>
      <c r="AJ41" s="24"/>
      <c r="AK41" s="24"/>
      <c r="AL41" s="71"/>
      <c r="AM41" s="24"/>
      <c r="AN41" s="24"/>
      <c r="AO41" s="24"/>
      <c r="AP41" s="24"/>
      <c r="AQ41" s="24"/>
      <c r="AR41" s="24"/>
      <c r="AS41" s="24"/>
      <c r="AT41" s="24"/>
      <c r="AU41" s="24"/>
      <c r="AV41" s="24"/>
      <c r="AW41" s="24"/>
      <c r="AX41" s="71"/>
    </row>
    <row r="42" spans="1:50" ht="14.25" customHeight="1" x14ac:dyDescent="0.25">
      <c r="A42" s="69">
        <v>35</v>
      </c>
      <c r="B42" s="22">
        <f>'DATA SISWA'!E48</f>
        <v>0</v>
      </c>
      <c r="C42" s="40"/>
      <c r="D42" s="40"/>
      <c r="E42" s="40"/>
      <c r="F42" s="40"/>
      <c r="G42" s="40"/>
      <c r="H42" s="40"/>
      <c r="I42" s="40"/>
      <c r="J42" s="40"/>
      <c r="K42" s="40"/>
      <c r="L42" s="40"/>
      <c r="M42" s="40"/>
      <c r="N42" s="83"/>
      <c r="O42" s="89"/>
      <c r="P42" s="41"/>
      <c r="Q42" s="41"/>
      <c r="R42" s="41"/>
      <c r="S42" s="41"/>
      <c r="T42" s="41"/>
      <c r="U42" s="41"/>
      <c r="V42" s="41"/>
      <c r="W42" s="41"/>
      <c r="X42" s="41"/>
      <c r="Y42" s="41"/>
      <c r="Z42" s="90"/>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40"/>
      <c r="D43" s="40"/>
      <c r="E43" s="40"/>
      <c r="F43" s="40"/>
      <c r="G43" s="40"/>
      <c r="H43" s="40"/>
      <c r="I43" s="40"/>
      <c r="J43" s="40"/>
      <c r="K43" s="40"/>
      <c r="L43" s="40"/>
      <c r="M43" s="40"/>
      <c r="N43" s="83"/>
      <c r="O43" s="89"/>
      <c r="P43" s="41"/>
      <c r="Q43" s="41"/>
      <c r="R43" s="41"/>
      <c r="S43" s="41"/>
      <c r="T43" s="41"/>
      <c r="U43" s="41"/>
      <c r="V43" s="41"/>
      <c r="W43" s="41"/>
      <c r="X43" s="41"/>
      <c r="Y43" s="41"/>
      <c r="Z43" s="90"/>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40"/>
      <c r="D44" s="40"/>
      <c r="E44" s="40"/>
      <c r="F44" s="40"/>
      <c r="G44" s="40"/>
      <c r="H44" s="40"/>
      <c r="I44" s="40"/>
      <c r="J44" s="40"/>
      <c r="K44" s="40"/>
      <c r="L44" s="40"/>
      <c r="M44" s="40"/>
      <c r="N44" s="83"/>
      <c r="O44" s="89"/>
      <c r="P44" s="41"/>
      <c r="Q44" s="41"/>
      <c r="R44" s="41"/>
      <c r="S44" s="41"/>
      <c r="T44" s="41"/>
      <c r="U44" s="41"/>
      <c r="V44" s="41"/>
      <c r="W44" s="41"/>
      <c r="X44" s="41"/>
      <c r="Y44" s="41"/>
      <c r="Z44" s="90"/>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40"/>
      <c r="D45" s="40"/>
      <c r="E45" s="40"/>
      <c r="F45" s="40"/>
      <c r="G45" s="40"/>
      <c r="H45" s="40"/>
      <c r="I45" s="40"/>
      <c r="J45" s="40"/>
      <c r="K45" s="40"/>
      <c r="L45" s="40"/>
      <c r="M45" s="40"/>
      <c r="N45" s="83"/>
      <c r="O45" s="89"/>
      <c r="P45" s="41"/>
      <c r="Q45" s="41"/>
      <c r="R45" s="41"/>
      <c r="S45" s="41"/>
      <c r="T45" s="41"/>
      <c r="U45" s="41"/>
      <c r="V45" s="41"/>
      <c r="W45" s="41"/>
      <c r="X45" s="41"/>
      <c r="Y45" s="41"/>
      <c r="Z45" s="90"/>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40"/>
      <c r="D46" s="40"/>
      <c r="E46" s="40"/>
      <c r="F46" s="40"/>
      <c r="G46" s="40"/>
      <c r="H46" s="40"/>
      <c r="I46" s="40"/>
      <c r="J46" s="40"/>
      <c r="K46" s="40"/>
      <c r="L46" s="40"/>
      <c r="M46" s="40"/>
      <c r="N46" s="83"/>
      <c r="O46" s="89"/>
      <c r="P46" s="41"/>
      <c r="Q46" s="41"/>
      <c r="R46" s="41"/>
      <c r="S46" s="41"/>
      <c r="T46" s="41"/>
      <c r="U46" s="41"/>
      <c r="V46" s="41"/>
      <c r="W46" s="41"/>
      <c r="X46" s="41"/>
      <c r="Y46" s="41"/>
      <c r="Z46" s="90"/>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7"/>
      <c r="D47" s="77"/>
      <c r="E47" s="77"/>
      <c r="F47" s="77"/>
      <c r="G47" s="77"/>
      <c r="H47" s="77"/>
      <c r="I47" s="77"/>
      <c r="J47" s="77"/>
      <c r="K47" s="77"/>
      <c r="L47" s="77"/>
      <c r="M47" s="77"/>
      <c r="N47" s="84"/>
      <c r="O47" s="91"/>
      <c r="P47" s="78"/>
      <c r="Q47" s="78"/>
      <c r="R47" s="78"/>
      <c r="S47" s="78"/>
      <c r="T47" s="78"/>
      <c r="U47" s="78"/>
      <c r="V47" s="78"/>
      <c r="W47" s="78"/>
      <c r="X47" s="78"/>
      <c r="Y47" s="78"/>
      <c r="Z47" s="92"/>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F11:O16 F8:Q10 Y8:Z12 E17:Q17 Q11:Q12 Q15:Q16 S15:U17 E24:P27 C28:P28 S10:U12 W10:W12 W13:Z17 S8:W9 E18:Z23 R24:Z28 C29:Z41 C8:D27">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F11:O16 F8:Q10 Y8:Z12 E17:Q17 Q11:Q12 Q15:Q16 S15:U17 E24:P27 C28:P28 S10:U12 W10:W12 W13:Z17 S8:W9 E18:Z23 R24:Z28 C29:Z41 C8:D27">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 id="{BC49EC33-6ED5-4457-8149-2D76A4063B50}">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C8:AX47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DESKRIPSI!$C$2:$C$47</xm:f>
          </x14:formula1>
          <xm:sqref>AQ5 AU5 AM5</xm:sqref>
        </x14:dataValidation>
        <x14:dataValidation type="list" allowBlank="1" showInputMessage="1" showErrorMessage="1">
          <x14:formula1>
            <xm:f>DIMENSI!$A$1:$A$6</xm:f>
          </x14:formula1>
          <xm:sqref>B4:B6</xm:sqref>
        </x14:dataValidation>
        <x14:dataValidation type="list" allowBlank="1" showInputMessage="1" showErrorMessage="1">
          <x14:formula1>
            <xm:f>DESKRIPSI!$C$41:$C$44</xm:f>
          </x14:formula1>
          <xm:sqref>C5:AL5</xm:sqref>
        </x14:dataValidation>
        <x14:dataValidation type="list" showInputMessage="1" showErrorMessage="1">
          <x14:formula1>
            <xm:f>DIMENSI!$C$19:$C$21</xm:f>
          </x14:formula1>
          <xm:sqref>C4:AX4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X1001"/>
  <sheetViews>
    <sheetView view="pageBreakPreview" topLeftCell="A4" zoomScale="80" zoomScaleNormal="70" zoomScaleSheetLayoutView="80" workbookViewId="0">
      <selection activeCell="X18" sqref="X18"/>
    </sheetView>
  </sheetViews>
  <sheetFormatPr defaultColWidth="14.42578125" defaultRowHeight="15" x14ac:dyDescent="0.25"/>
  <cols>
    <col min="1" max="1" width="4.85546875" customWidth="1"/>
    <col min="2" max="2" width="36.5703125" customWidth="1"/>
    <col min="3" max="14" width="3.7109375" style="26" customWidth="1"/>
    <col min="15" max="50" width="3.7109375" customWidth="1"/>
  </cols>
  <sheetData>
    <row r="1" spans="1:50" ht="14.25" customHeight="1" thickBot="1" x14ac:dyDescent="0.3">
      <c r="A1" s="21"/>
      <c r="B1" s="21"/>
      <c r="C1" s="25"/>
      <c r="D1" s="25"/>
      <c r="E1" s="25"/>
      <c r="F1" s="25"/>
      <c r="G1" s="25"/>
      <c r="H1" s="25"/>
      <c r="I1" s="25"/>
      <c r="J1" s="25"/>
      <c r="K1" s="25"/>
      <c r="L1" s="25"/>
      <c r="M1" s="25"/>
      <c r="N1" s="25"/>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0" t="str">
        <f>BERKEBHINEKAAN!B2</f>
        <v>DESKRIPSI PROJEK 2 :</v>
      </c>
      <c r="C2" s="237" t="str">
        <f>BERKEBHINEKAAN!C2</f>
        <v>Projek kedua  yang dilaksanakan di kelas 4 ini mengusung tema Gaya Hidup Berkelanjutan. Dimensi yang diangkat adalah Berkebhinekaan Global, Bernalar Kritis, dan Kreatif. Melalui aktivitas projek peserta didik menggali informasi tentang kebhinekaan dan harmoni sosial, mengikuti outing untuk melihat secara nyata kearifan lokal kebudayaan di kota Malang. Secara kritis menemukan masalah yang ada di lingkungannya dan melakukan aksi nyata mengampanyekan upaya pelestarian lingkungan secara kreatif.</v>
      </c>
      <c r="D2" s="237"/>
      <c r="E2" s="237"/>
      <c r="F2" s="237"/>
      <c r="G2" s="237"/>
      <c r="H2" s="237"/>
      <c r="I2" s="237"/>
      <c r="J2" s="237"/>
      <c r="K2" s="237"/>
      <c r="L2" s="237"/>
      <c r="M2" s="237"/>
      <c r="N2" s="237"/>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thickBot="1" x14ac:dyDescent="0.3">
      <c r="A3" s="21">
        <v>1</v>
      </c>
      <c r="B3" s="20">
        <v>2</v>
      </c>
      <c r="C3" s="21">
        <v>3</v>
      </c>
      <c r="D3" s="20">
        <v>4</v>
      </c>
      <c r="E3" s="21">
        <v>5</v>
      </c>
      <c r="F3" s="20">
        <v>6</v>
      </c>
      <c r="G3" s="21">
        <v>7</v>
      </c>
      <c r="H3" s="20">
        <v>8</v>
      </c>
      <c r="I3" s="21">
        <v>9</v>
      </c>
      <c r="J3" s="20">
        <v>10</v>
      </c>
      <c r="K3" s="21">
        <v>11</v>
      </c>
      <c r="L3" s="20">
        <v>12</v>
      </c>
      <c r="M3" s="21">
        <v>13</v>
      </c>
      <c r="N3" s="20">
        <v>14</v>
      </c>
      <c r="O3" s="21">
        <v>15</v>
      </c>
      <c r="P3" s="20">
        <v>16</v>
      </c>
      <c r="Q3" s="21">
        <v>17</v>
      </c>
      <c r="R3" s="20">
        <v>18</v>
      </c>
      <c r="S3" s="21">
        <v>19</v>
      </c>
      <c r="T3" s="20">
        <v>20</v>
      </c>
      <c r="U3" s="21">
        <v>21</v>
      </c>
      <c r="V3" s="20">
        <v>22</v>
      </c>
      <c r="W3" s="21">
        <v>23</v>
      </c>
      <c r="X3" s="20">
        <v>24</v>
      </c>
      <c r="Y3" s="21">
        <v>25</v>
      </c>
      <c r="Z3" s="20">
        <v>26</v>
      </c>
      <c r="AA3" s="21">
        <v>27</v>
      </c>
      <c r="AB3" s="20">
        <v>28</v>
      </c>
      <c r="AC3" s="21">
        <v>29</v>
      </c>
      <c r="AD3" s="20">
        <v>30</v>
      </c>
      <c r="AE3" s="21">
        <v>31</v>
      </c>
      <c r="AF3" s="20">
        <v>32</v>
      </c>
      <c r="AG3" s="21">
        <v>33</v>
      </c>
      <c r="AH3" s="20">
        <v>34</v>
      </c>
      <c r="AI3" s="21">
        <v>35</v>
      </c>
      <c r="AJ3" s="20">
        <v>36</v>
      </c>
      <c r="AK3" s="21">
        <v>37</v>
      </c>
      <c r="AL3" s="20">
        <v>38</v>
      </c>
      <c r="AM3" s="21">
        <v>39</v>
      </c>
      <c r="AN3" s="20">
        <v>40</v>
      </c>
      <c r="AO3" s="21">
        <v>41</v>
      </c>
      <c r="AP3" s="20">
        <v>42</v>
      </c>
      <c r="AQ3" s="21">
        <v>43</v>
      </c>
      <c r="AR3" s="20">
        <v>44</v>
      </c>
      <c r="AS3" s="21">
        <v>45</v>
      </c>
      <c r="AT3" s="20">
        <v>46</v>
      </c>
      <c r="AU3" s="21">
        <v>47</v>
      </c>
      <c r="AV3" s="20">
        <v>48</v>
      </c>
      <c r="AW3" s="21">
        <v>49</v>
      </c>
      <c r="AX3" s="20">
        <v>50</v>
      </c>
    </row>
    <row r="4" spans="1:50" ht="14.25" customHeight="1" x14ac:dyDescent="0.25">
      <c r="A4" s="207" t="s">
        <v>17</v>
      </c>
      <c r="B4" s="209" t="s">
        <v>164</v>
      </c>
      <c r="C4" s="211" t="s">
        <v>84</v>
      </c>
      <c r="D4" s="212"/>
      <c r="E4" s="212"/>
      <c r="F4" s="212"/>
      <c r="G4" s="212"/>
      <c r="H4" s="212"/>
      <c r="I4" s="212"/>
      <c r="J4" s="212"/>
      <c r="K4" s="212"/>
      <c r="L4" s="212"/>
      <c r="M4" s="212"/>
      <c r="N4" s="213"/>
      <c r="O4" s="218" t="s">
        <v>85</v>
      </c>
      <c r="P4" s="219"/>
      <c r="Q4" s="219"/>
      <c r="R4" s="219"/>
      <c r="S4" s="219"/>
      <c r="T4" s="219"/>
      <c r="U4" s="219"/>
      <c r="V4" s="219"/>
      <c r="W4" s="219"/>
      <c r="X4" s="219"/>
      <c r="Y4" s="219"/>
      <c r="Z4" s="220"/>
      <c r="AA4" s="230"/>
      <c r="AB4" s="231"/>
      <c r="AC4" s="231"/>
      <c r="AD4" s="231"/>
      <c r="AE4" s="231"/>
      <c r="AF4" s="231"/>
      <c r="AG4" s="231"/>
      <c r="AH4" s="231"/>
      <c r="AI4" s="231"/>
      <c r="AJ4" s="231"/>
      <c r="AK4" s="231"/>
      <c r="AL4" s="232"/>
      <c r="AM4" s="222"/>
      <c r="AN4" s="222"/>
      <c r="AO4" s="222"/>
      <c r="AP4" s="222"/>
      <c r="AQ4" s="222"/>
      <c r="AR4" s="222"/>
      <c r="AS4" s="222"/>
      <c r="AT4" s="222"/>
      <c r="AU4" s="222"/>
      <c r="AV4" s="222"/>
      <c r="AW4" s="222"/>
      <c r="AX4" s="223"/>
    </row>
    <row r="5" spans="1:50" ht="60" customHeight="1" x14ac:dyDescent="0.25">
      <c r="A5" s="208"/>
      <c r="B5" s="210"/>
      <c r="C5" s="214" t="s">
        <v>103</v>
      </c>
      <c r="D5" s="215"/>
      <c r="E5" s="215"/>
      <c r="F5" s="216"/>
      <c r="G5" s="214"/>
      <c r="H5" s="215"/>
      <c r="I5" s="215"/>
      <c r="J5" s="216"/>
      <c r="K5" s="214"/>
      <c r="L5" s="215"/>
      <c r="M5" s="215"/>
      <c r="N5" s="217"/>
      <c r="O5" s="221" t="s">
        <v>104</v>
      </c>
      <c r="P5" s="204"/>
      <c r="Q5" s="204"/>
      <c r="R5" s="205"/>
      <c r="S5" s="204"/>
      <c r="T5" s="204"/>
      <c r="U5" s="204"/>
      <c r="V5" s="205"/>
      <c r="W5" s="204"/>
      <c r="X5" s="204"/>
      <c r="Y5" s="204"/>
      <c r="Z5" s="206"/>
      <c r="AA5" s="227"/>
      <c r="AB5" s="228"/>
      <c r="AC5" s="228"/>
      <c r="AD5" s="228"/>
      <c r="AE5" s="228"/>
      <c r="AF5" s="228"/>
      <c r="AG5" s="228"/>
      <c r="AH5" s="228"/>
      <c r="AI5" s="228"/>
      <c r="AJ5" s="228"/>
      <c r="AK5" s="228"/>
      <c r="AL5" s="229"/>
      <c r="AM5" s="224"/>
      <c r="AN5" s="225"/>
      <c r="AO5" s="225"/>
      <c r="AP5" s="225"/>
      <c r="AQ5" s="225"/>
      <c r="AR5" s="225"/>
      <c r="AS5" s="225"/>
      <c r="AT5" s="225"/>
      <c r="AU5" s="225"/>
      <c r="AV5" s="225"/>
      <c r="AW5" s="225"/>
      <c r="AX5" s="226"/>
    </row>
    <row r="6" spans="1:50" s="60" customFormat="1" ht="66" customHeight="1" x14ac:dyDescent="0.2">
      <c r="A6" s="65"/>
      <c r="B6" s="66"/>
      <c r="C6" s="199" t="e">
        <f>VLOOKUP(C5,DESKRIPSI!C2:E11,3,0)</f>
        <v>#N/A</v>
      </c>
      <c r="D6" s="200"/>
      <c r="E6" s="200"/>
      <c r="F6" s="201"/>
      <c r="G6" s="199" t="e">
        <f>VLOOKUP(G5,DESKRIPSI!G2:I11,3,0)</f>
        <v>#N/A</v>
      </c>
      <c r="H6" s="200"/>
      <c r="I6" s="200"/>
      <c r="J6" s="201"/>
      <c r="K6" s="199" t="e">
        <f>VLOOKUP(K5,DESKRIPSI!K2:M11,3,0)</f>
        <v>#N/A</v>
      </c>
      <c r="L6" s="200"/>
      <c r="M6" s="200"/>
      <c r="N6" s="202"/>
      <c r="O6" s="203" t="str">
        <f>VLOOKUP(O5,DESKRIPSI!$C$1:$E$48,3,0)</f>
        <v>Membandingkan gagasan-gagasan kreatif untuk menghadapi situasi dan permasalahan.</v>
      </c>
      <c r="P6" s="191"/>
      <c r="Q6" s="191"/>
      <c r="R6" s="192"/>
      <c r="S6" s="190" t="e">
        <f>VLOOKUP(S5,DESKRIPSI!$C$1:$E$48,3,0)</f>
        <v>#N/A</v>
      </c>
      <c r="T6" s="191"/>
      <c r="U6" s="191"/>
      <c r="V6" s="192"/>
      <c r="W6" s="190" t="e">
        <f>VLOOKUP(W5,DESKRIPSI!$C$1:$E$48,3,0)</f>
        <v>#N/A</v>
      </c>
      <c r="X6" s="191"/>
      <c r="Y6" s="191"/>
      <c r="Z6" s="193"/>
      <c r="AA6" s="194" t="e">
        <f>VLOOKUP(AA5,DESKRIPSI!$C$1:$E$48,3,0)</f>
        <v>#N/A</v>
      </c>
      <c r="AB6" s="195"/>
      <c r="AC6" s="195"/>
      <c r="AD6" s="196"/>
      <c r="AE6" s="197" t="e">
        <f>VLOOKUP(AE5,DESKRIPSI!$C$1:$E$48,3,0)</f>
        <v>#N/A</v>
      </c>
      <c r="AF6" s="195"/>
      <c r="AG6" s="195"/>
      <c r="AH6" s="196"/>
      <c r="AI6" s="197" t="e">
        <f>VLOOKUP(AI5,DESKRIPSI!$C$1:$E$48,3,0)</f>
        <v>#N/A</v>
      </c>
      <c r="AJ6" s="195"/>
      <c r="AK6" s="195"/>
      <c r="AL6" s="198"/>
      <c r="AM6" s="186" t="e">
        <f>VLOOKUP(AM5,DESKRIPSI!$C$1:$E$48,3,0)</f>
        <v>#N/A</v>
      </c>
      <c r="AN6" s="186"/>
      <c r="AO6" s="186"/>
      <c r="AP6" s="187"/>
      <c r="AQ6" s="188" t="e">
        <f>VLOOKUP(AQ5,DESKRIPSI!$C$1:$E$48,3,0)</f>
        <v>#N/A</v>
      </c>
      <c r="AR6" s="186"/>
      <c r="AS6" s="186"/>
      <c r="AT6" s="187"/>
      <c r="AU6" s="188" t="e">
        <f>VLOOKUP(AU5,DESKRIPSI!$C$1:$E$48,3,0)</f>
        <v>#N/A</v>
      </c>
      <c r="AV6" s="186"/>
      <c r="AW6" s="186"/>
      <c r="AX6" s="189"/>
    </row>
    <row r="7" spans="1:50" ht="27" customHeight="1" x14ac:dyDescent="0.25">
      <c r="A7" s="67"/>
      <c r="B7" s="68"/>
      <c r="C7" s="31" t="s">
        <v>95</v>
      </c>
      <c r="D7" s="31" t="s">
        <v>97</v>
      </c>
      <c r="E7" s="31" t="s">
        <v>96</v>
      </c>
      <c r="F7" s="31" t="s">
        <v>152</v>
      </c>
      <c r="G7" s="31" t="s">
        <v>95</v>
      </c>
      <c r="H7" s="31" t="s">
        <v>97</v>
      </c>
      <c r="I7" s="31" t="s">
        <v>96</v>
      </c>
      <c r="J7" s="31" t="s">
        <v>152</v>
      </c>
      <c r="K7" s="31" t="s">
        <v>95</v>
      </c>
      <c r="L7" s="31" t="s">
        <v>97</v>
      </c>
      <c r="M7" s="31" t="s">
        <v>96</v>
      </c>
      <c r="N7" s="31" t="s">
        <v>152</v>
      </c>
      <c r="O7" s="31" t="s">
        <v>95</v>
      </c>
      <c r="P7" s="31" t="s">
        <v>97</v>
      </c>
      <c r="Q7" s="31" t="s">
        <v>96</v>
      </c>
      <c r="R7" s="31" t="s">
        <v>152</v>
      </c>
      <c r="S7" s="31" t="s">
        <v>95</v>
      </c>
      <c r="T7" s="31" t="s">
        <v>97</v>
      </c>
      <c r="U7" s="31" t="s">
        <v>96</v>
      </c>
      <c r="V7" s="31" t="s">
        <v>152</v>
      </c>
      <c r="W7" s="31" t="s">
        <v>95</v>
      </c>
      <c r="X7" s="31" t="s">
        <v>97</v>
      </c>
      <c r="Y7" s="31" t="s">
        <v>96</v>
      </c>
      <c r="Z7" s="31" t="s">
        <v>152</v>
      </c>
      <c r="AA7" s="31" t="s">
        <v>95</v>
      </c>
      <c r="AB7" s="31" t="s">
        <v>97</v>
      </c>
      <c r="AC7" s="31" t="s">
        <v>96</v>
      </c>
      <c r="AD7" s="31" t="s">
        <v>152</v>
      </c>
      <c r="AE7" s="31" t="s">
        <v>95</v>
      </c>
      <c r="AF7" s="31" t="s">
        <v>97</v>
      </c>
      <c r="AG7" s="31" t="s">
        <v>96</v>
      </c>
      <c r="AH7" s="31" t="s">
        <v>152</v>
      </c>
      <c r="AI7" s="31" t="s">
        <v>95</v>
      </c>
      <c r="AJ7" s="31" t="s">
        <v>97</v>
      </c>
      <c r="AK7" s="31" t="s">
        <v>96</v>
      </c>
      <c r="AL7" s="31" t="s">
        <v>152</v>
      </c>
      <c r="AM7" s="31" t="s">
        <v>95</v>
      </c>
      <c r="AN7" s="31" t="s">
        <v>97</v>
      </c>
      <c r="AO7" s="31" t="s">
        <v>96</v>
      </c>
      <c r="AP7" s="31" t="s">
        <v>152</v>
      </c>
      <c r="AQ7" s="31" t="s">
        <v>95</v>
      </c>
      <c r="AR7" s="31" t="s">
        <v>97</v>
      </c>
      <c r="AS7" s="31" t="s">
        <v>96</v>
      </c>
      <c r="AT7" s="31" t="s">
        <v>152</v>
      </c>
      <c r="AU7" s="31" t="s">
        <v>95</v>
      </c>
      <c r="AV7" s="31" t="s">
        <v>97</v>
      </c>
      <c r="AW7" s="31" t="s">
        <v>96</v>
      </c>
      <c r="AX7" s="31" t="s">
        <v>152</v>
      </c>
    </row>
    <row r="8" spans="1:50" ht="14.25" customHeight="1" x14ac:dyDescent="0.25">
      <c r="A8" s="69">
        <v>1</v>
      </c>
      <c r="B8" s="22" t="str">
        <f>'DATA SISWA'!E14</f>
        <v>ABID AQILA PRANAJA</v>
      </c>
      <c r="C8" s="63"/>
      <c r="D8" s="63"/>
      <c r="E8" s="63"/>
      <c r="F8" s="63"/>
      <c r="G8" s="63"/>
      <c r="H8" s="63"/>
      <c r="I8" s="63"/>
      <c r="J8" s="63"/>
      <c r="K8" s="63"/>
      <c r="L8" s="63"/>
      <c r="M8" s="63"/>
      <c r="N8" s="82"/>
      <c r="O8" s="88"/>
      <c r="P8" s="63"/>
      <c r="Q8" s="63"/>
      <c r="R8" s="63"/>
      <c r="S8" s="63"/>
      <c r="T8" s="63"/>
      <c r="U8" s="63"/>
      <c r="V8" s="63"/>
      <c r="W8" s="63"/>
      <c r="X8" s="63"/>
      <c r="Y8" s="63"/>
      <c r="Z8" s="82"/>
      <c r="AA8" s="93"/>
      <c r="AB8" s="23"/>
      <c r="AC8" s="23"/>
      <c r="AD8" s="23"/>
      <c r="AE8" s="23"/>
      <c r="AF8" s="23"/>
      <c r="AG8" s="23"/>
      <c r="AH8" s="23"/>
      <c r="AI8" s="23"/>
      <c r="AJ8" s="23"/>
      <c r="AK8" s="23"/>
      <c r="AL8" s="76"/>
      <c r="AM8" s="23"/>
      <c r="AN8" s="23"/>
      <c r="AO8" s="23"/>
      <c r="AP8" s="23"/>
      <c r="AQ8" s="23"/>
      <c r="AR8" s="23"/>
      <c r="AS8" s="23"/>
      <c r="AT8" s="23"/>
      <c r="AU8" s="23"/>
      <c r="AV8" s="23"/>
      <c r="AW8" s="23"/>
      <c r="AX8" s="76"/>
    </row>
    <row r="9" spans="1:50" ht="14.25" customHeight="1" x14ac:dyDescent="0.25">
      <c r="A9" s="69">
        <v>2</v>
      </c>
      <c r="B9" s="22" t="str">
        <f>'DATA SISWA'!E15</f>
        <v>ACHMAD IBRAHIM ARYASATYA</v>
      </c>
      <c r="C9" s="63"/>
      <c r="D9" s="63"/>
      <c r="E9" s="63"/>
      <c r="F9" s="63"/>
      <c r="G9" s="63"/>
      <c r="H9" s="63"/>
      <c r="I9" s="63"/>
      <c r="J9" s="63"/>
      <c r="K9" s="63"/>
      <c r="L9" s="63"/>
      <c r="M9" s="63"/>
      <c r="N9" s="82"/>
      <c r="O9" s="88"/>
      <c r="P9" s="63"/>
      <c r="Q9" s="63"/>
      <c r="R9" s="63"/>
      <c r="S9" s="63"/>
      <c r="T9" s="63"/>
      <c r="U9" s="63"/>
      <c r="V9" s="63"/>
      <c r="W9" s="63"/>
      <c r="X9" s="63"/>
      <c r="Y9" s="63"/>
      <c r="Z9" s="82"/>
      <c r="AA9" s="93"/>
      <c r="AB9" s="23"/>
      <c r="AC9" s="23"/>
      <c r="AD9" s="23"/>
      <c r="AE9" s="23"/>
      <c r="AF9" s="23"/>
      <c r="AG9" s="23"/>
      <c r="AH9" s="23"/>
      <c r="AI9" s="23"/>
      <c r="AJ9" s="23"/>
      <c r="AK9" s="23"/>
      <c r="AL9" s="76"/>
      <c r="AM9" s="23"/>
      <c r="AN9" s="23"/>
      <c r="AO9" s="23"/>
      <c r="AP9" s="23"/>
      <c r="AQ9" s="23"/>
      <c r="AR9" s="23"/>
      <c r="AS9" s="23"/>
      <c r="AT9" s="23"/>
      <c r="AU9" s="23"/>
      <c r="AV9" s="23"/>
      <c r="AW9" s="23"/>
      <c r="AX9" s="76"/>
    </row>
    <row r="10" spans="1:50" ht="14.25" customHeight="1" x14ac:dyDescent="0.25">
      <c r="A10" s="69">
        <v>3</v>
      </c>
      <c r="B10" s="22" t="str">
        <f>'DATA SISWA'!E16</f>
        <v>AKIRA KISSA ZHAFIRAH</v>
      </c>
      <c r="C10" s="63"/>
      <c r="D10" s="63"/>
      <c r="E10" s="63"/>
      <c r="F10" s="63"/>
      <c r="G10" s="63"/>
      <c r="H10" s="63"/>
      <c r="I10" s="63"/>
      <c r="J10" s="63"/>
      <c r="K10" s="63"/>
      <c r="L10" s="63"/>
      <c r="M10" s="63"/>
      <c r="N10" s="82"/>
      <c r="O10" s="88"/>
      <c r="P10" s="63"/>
      <c r="Q10" s="63"/>
      <c r="R10" s="63"/>
      <c r="S10" s="63"/>
      <c r="T10" s="63"/>
      <c r="U10" s="63"/>
      <c r="V10" s="63"/>
      <c r="W10" s="63"/>
      <c r="X10" s="63"/>
      <c r="Y10" s="63"/>
      <c r="Z10" s="82"/>
      <c r="AA10" s="93"/>
      <c r="AB10" s="23"/>
      <c r="AC10" s="23"/>
      <c r="AD10" s="23"/>
      <c r="AE10" s="23"/>
      <c r="AF10" s="23"/>
      <c r="AG10" s="23"/>
      <c r="AH10" s="23"/>
      <c r="AI10" s="23"/>
      <c r="AJ10" s="23"/>
      <c r="AK10" s="23"/>
      <c r="AL10" s="76"/>
      <c r="AM10" s="23"/>
      <c r="AN10" s="23"/>
      <c r="AO10" s="23"/>
      <c r="AP10" s="23"/>
      <c r="AQ10" s="23"/>
      <c r="AR10" s="23"/>
      <c r="AS10" s="23"/>
      <c r="AT10" s="23"/>
      <c r="AU10" s="23"/>
      <c r="AV10" s="23"/>
      <c r="AW10" s="23"/>
      <c r="AX10" s="76"/>
    </row>
    <row r="11" spans="1:50" ht="14.25" customHeight="1" x14ac:dyDescent="0.25">
      <c r="A11" s="69">
        <v>4</v>
      </c>
      <c r="B11" s="22">
        <f>'DATA SISWA'!E17</f>
        <v>0</v>
      </c>
      <c r="C11" s="63"/>
      <c r="D11" s="63"/>
      <c r="E11" s="63"/>
      <c r="F11" s="63"/>
      <c r="G11" s="63"/>
      <c r="H11" s="63"/>
      <c r="I11" s="63"/>
      <c r="J11" s="63"/>
      <c r="K11" s="63"/>
      <c r="L11" s="63"/>
      <c r="M11" s="63"/>
      <c r="N11" s="82"/>
      <c r="O11" s="88"/>
      <c r="P11" s="63"/>
      <c r="Q11" s="63"/>
      <c r="R11" s="63"/>
      <c r="S11" s="63"/>
      <c r="T11" s="63"/>
      <c r="U11" s="63"/>
      <c r="V11" s="63"/>
      <c r="W11" s="63"/>
      <c r="X11" s="63"/>
      <c r="Y11" s="63"/>
      <c r="Z11" s="82"/>
      <c r="AA11" s="93"/>
      <c r="AB11" s="23"/>
      <c r="AC11" s="23"/>
      <c r="AD11" s="23"/>
      <c r="AE11" s="23"/>
      <c r="AF11" s="23"/>
      <c r="AG11" s="23"/>
      <c r="AH11" s="23"/>
      <c r="AI11" s="23"/>
      <c r="AJ11" s="23"/>
      <c r="AK11" s="23"/>
      <c r="AL11" s="76"/>
      <c r="AM11" s="23"/>
      <c r="AN11" s="23"/>
      <c r="AO11" s="23"/>
      <c r="AP11" s="23"/>
      <c r="AQ11" s="23"/>
      <c r="AR11" s="23"/>
      <c r="AS11" s="23"/>
      <c r="AT11" s="23"/>
      <c r="AU11" s="23"/>
      <c r="AV11" s="23"/>
      <c r="AW11" s="23"/>
      <c r="AX11" s="76"/>
    </row>
    <row r="12" spans="1:50" ht="14.25" customHeight="1" x14ac:dyDescent="0.25">
      <c r="A12" s="69">
        <v>5</v>
      </c>
      <c r="B12" s="22">
        <f>'DATA SISWA'!E18</f>
        <v>0</v>
      </c>
      <c r="C12" s="63"/>
      <c r="D12" s="63"/>
      <c r="E12" s="63"/>
      <c r="F12" s="63"/>
      <c r="G12" s="63"/>
      <c r="H12" s="63"/>
      <c r="I12" s="63"/>
      <c r="J12" s="63"/>
      <c r="K12" s="63"/>
      <c r="L12" s="63"/>
      <c r="M12" s="63"/>
      <c r="N12" s="82"/>
      <c r="O12" s="88"/>
      <c r="P12" s="63"/>
      <c r="Q12" s="63"/>
      <c r="R12" s="63"/>
      <c r="S12" s="63"/>
      <c r="T12" s="63"/>
      <c r="U12" s="63"/>
      <c r="V12" s="63"/>
      <c r="W12" s="63"/>
      <c r="X12" s="63"/>
      <c r="Y12" s="63"/>
      <c r="Z12" s="82"/>
      <c r="AA12" s="93"/>
      <c r="AB12" s="23"/>
      <c r="AC12" s="23"/>
      <c r="AD12" s="23"/>
      <c r="AE12" s="23"/>
      <c r="AF12" s="23"/>
      <c r="AG12" s="23"/>
      <c r="AH12" s="23"/>
      <c r="AI12" s="23"/>
      <c r="AJ12" s="23"/>
      <c r="AK12" s="23"/>
      <c r="AL12" s="76"/>
      <c r="AM12" s="23"/>
      <c r="AN12" s="23"/>
      <c r="AO12" s="23"/>
      <c r="AP12" s="23"/>
      <c r="AQ12" s="23"/>
      <c r="AR12" s="23"/>
      <c r="AS12" s="23"/>
      <c r="AT12" s="23"/>
      <c r="AU12" s="23"/>
      <c r="AV12" s="23"/>
      <c r="AW12" s="23"/>
      <c r="AX12" s="76"/>
    </row>
    <row r="13" spans="1:50" ht="14.25" customHeight="1" x14ac:dyDescent="0.25">
      <c r="A13" s="69">
        <v>6</v>
      </c>
      <c r="B13" s="22">
        <f>'DATA SISWA'!E19</f>
        <v>0</v>
      </c>
      <c r="C13" s="63"/>
      <c r="D13" s="63"/>
      <c r="E13" s="63"/>
      <c r="F13" s="63"/>
      <c r="G13" s="63"/>
      <c r="H13" s="63"/>
      <c r="I13" s="63"/>
      <c r="J13" s="63"/>
      <c r="K13" s="63"/>
      <c r="L13" s="63"/>
      <c r="M13" s="63"/>
      <c r="N13" s="82"/>
      <c r="O13" s="88"/>
      <c r="P13" s="63"/>
      <c r="Q13" s="63"/>
      <c r="R13" s="63"/>
      <c r="S13" s="63"/>
      <c r="T13" s="63"/>
      <c r="U13" s="63"/>
      <c r="V13" s="63"/>
      <c r="W13" s="63"/>
      <c r="X13" s="63"/>
      <c r="Y13" s="63"/>
      <c r="Z13" s="82"/>
      <c r="AA13" s="93"/>
      <c r="AB13" s="23"/>
      <c r="AC13" s="23"/>
      <c r="AD13" s="23"/>
      <c r="AE13" s="23"/>
      <c r="AF13" s="23"/>
      <c r="AG13" s="23"/>
      <c r="AH13" s="23"/>
      <c r="AI13" s="23"/>
      <c r="AJ13" s="23"/>
      <c r="AK13" s="23"/>
      <c r="AL13" s="76"/>
      <c r="AM13" s="23"/>
      <c r="AN13" s="23"/>
      <c r="AO13" s="23"/>
      <c r="AP13" s="23"/>
      <c r="AQ13" s="23"/>
      <c r="AR13" s="23"/>
      <c r="AS13" s="23"/>
      <c r="AT13" s="23"/>
      <c r="AU13" s="23"/>
      <c r="AV13" s="23"/>
      <c r="AW13" s="23"/>
      <c r="AX13" s="76"/>
    </row>
    <row r="14" spans="1:50" ht="14.25" customHeight="1" x14ac:dyDescent="0.25">
      <c r="A14" s="69">
        <v>7</v>
      </c>
      <c r="B14" s="22">
        <f>'DATA SISWA'!E20</f>
        <v>0</v>
      </c>
      <c r="C14" s="63"/>
      <c r="D14" s="63"/>
      <c r="E14" s="63"/>
      <c r="F14" s="63"/>
      <c r="G14" s="63"/>
      <c r="H14" s="63"/>
      <c r="I14" s="63"/>
      <c r="J14" s="63"/>
      <c r="K14" s="63"/>
      <c r="L14" s="63"/>
      <c r="M14" s="63"/>
      <c r="N14" s="82"/>
      <c r="O14" s="88"/>
      <c r="P14" s="63"/>
      <c r="Q14" s="63"/>
      <c r="R14" s="63"/>
      <c r="S14" s="63"/>
      <c r="T14" s="63"/>
      <c r="U14" s="63"/>
      <c r="V14" s="63"/>
      <c r="W14" s="63"/>
      <c r="X14" s="63"/>
      <c r="Y14" s="63"/>
      <c r="Z14" s="82"/>
      <c r="AA14" s="93"/>
      <c r="AB14" s="23"/>
      <c r="AC14" s="23"/>
      <c r="AD14" s="23"/>
      <c r="AE14" s="23"/>
      <c r="AF14" s="23"/>
      <c r="AG14" s="23"/>
      <c r="AH14" s="23"/>
      <c r="AI14" s="23"/>
      <c r="AJ14" s="23"/>
      <c r="AK14" s="23"/>
      <c r="AL14" s="76"/>
      <c r="AM14" s="23"/>
      <c r="AN14" s="23"/>
      <c r="AO14" s="23"/>
      <c r="AP14" s="23"/>
      <c r="AQ14" s="23"/>
      <c r="AR14" s="23"/>
      <c r="AS14" s="23"/>
      <c r="AT14" s="23"/>
      <c r="AU14" s="23"/>
      <c r="AV14" s="23"/>
      <c r="AW14" s="23"/>
      <c r="AX14" s="76"/>
    </row>
    <row r="15" spans="1:50" ht="14.25" customHeight="1" x14ac:dyDescent="0.25">
      <c r="A15" s="69">
        <v>8</v>
      </c>
      <c r="B15" s="22">
        <f>'DATA SISWA'!E21</f>
        <v>0</v>
      </c>
      <c r="C15" s="63"/>
      <c r="D15" s="63"/>
      <c r="E15" s="63"/>
      <c r="F15" s="63"/>
      <c r="G15" s="63"/>
      <c r="H15" s="63"/>
      <c r="I15" s="63"/>
      <c r="J15" s="63"/>
      <c r="K15" s="63"/>
      <c r="L15" s="63"/>
      <c r="M15" s="63"/>
      <c r="N15" s="82"/>
      <c r="O15" s="88"/>
      <c r="P15" s="63"/>
      <c r="Q15" s="63"/>
      <c r="R15" s="63"/>
      <c r="S15" s="63"/>
      <c r="T15" s="63"/>
      <c r="U15" s="63"/>
      <c r="V15" s="63"/>
      <c r="W15" s="63"/>
      <c r="X15" s="63"/>
      <c r="Y15" s="63"/>
      <c r="Z15" s="82"/>
      <c r="AA15" s="93"/>
      <c r="AB15" s="23"/>
      <c r="AC15" s="23"/>
      <c r="AD15" s="23"/>
      <c r="AE15" s="23"/>
      <c r="AF15" s="23"/>
      <c r="AG15" s="23"/>
      <c r="AH15" s="23"/>
      <c r="AI15" s="23"/>
      <c r="AJ15" s="23"/>
      <c r="AK15" s="23"/>
      <c r="AL15" s="76"/>
      <c r="AM15" s="23"/>
      <c r="AN15" s="23"/>
      <c r="AO15" s="23"/>
      <c r="AP15" s="23"/>
      <c r="AQ15" s="23"/>
      <c r="AR15" s="23"/>
      <c r="AS15" s="23"/>
      <c r="AT15" s="23"/>
      <c r="AU15" s="23"/>
      <c r="AV15" s="23"/>
      <c r="AW15" s="23"/>
      <c r="AX15" s="76"/>
    </row>
    <row r="16" spans="1:50" ht="14.25" customHeight="1" x14ac:dyDescent="0.25">
      <c r="A16" s="69">
        <v>9</v>
      </c>
      <c r="B16" s="22">
        <f>'DATA SISWA'!E22</f>
        <v>0</v>
      </c>
      <c r="C16" s="63"/>
      <c r="D16" s="63"/>
      <c r="E16" s="63"/>
      <c r="F16" s="63"/>
      <c r="G16" s="63"/>
      <c r="H16" s="63"/>
      <c r="I16" s="63"/>
      <c r="J16" s="63"/>
      <c r="K16" s="63"/>
      <c r="L16" s="63"/>
      <c r="M16" s="63"/>
      <c r="N16" s="82"/>
      <c r="O16" s="88"/>
      <c r="P16" s="63"/>
      <c r="Q16" s="63"/>
      <c r="R16" s="63"/>
      <c r="S16" s="63"/>
      <c r="T16" s="63"/>
      <c r="U16" s="63"/>
      <c r="V16" s="63"/>
      <c r="W16" s="63"/>
      <c r="X16" s="63"/>
      <c r="Y16" s="63"/>
      <c r="Z16" s="82"/>
      <c r="AA16" s="93"/>
      <c r="AB16" s="23"/>
      <c r="AC16" s="23"/>
      <c r="AD16" s="23"/>
      <c r="AE16" s="23"/>
      <c r="AF16" s="23"/>
      <c r="AG16" s="23"/>
      <c r="AH16" s="23"/>
      <c r="AI16" s="23"/>
      <c r="AJ16" s="23"/>
      <c r="AK16" s="23"/>
      <c r="AL16" s="76"/>
      <c r="AM16" s="23"/>
      <c r="AN16" s="23"/>
      <c r="AO16" s="23"/>
      <c r="AP16" s="23"/>
      <c r="AQ16" s="23"/>
      <c r="AR16" s="23"/>
      <c r="AS16" s="23"/>
      <c r="AT16" s="23"/>
      <c r="AU16" s="23"/>
      <c r="AV16" s="23"/>
      <c r="AW16" s="23"/>
      <c r="AX16" s="76"/>
    </row>
    <row r="17" spans="1:50" ht="14.25" customHeight="1" x14ac:dyDescent="0.25">
      <c r="A17" s="69">
        <v>10</v>
      </c>
      <c r="B17" s="22">
        <f>'DATA SISWA'!E23</f>
        <v>0</v>
      </c>
      <c r="C17" s="63"/>
      <c r="D17" s="63"/>
      <c r="E17" s="63"/>
      <c r="F17" s="63"/>
      <c r="G17" s="63"/>
      <c r="H17" s="63"/>
      <c r="I17" s="63"/>
      <c r="J17" s="63"/>
      <c r="K17" s="63"/>
      <c r="L17" s="63"/>
      <c r="M17" s="63"/>
      <c r="N17" s="82"/>
      <c r="O17" s="88"/>
      <c r="P17" s="63"/>
      <c r="Q17" s="63"/>
      <c r="R17" s="63"/>
      <c r="S17" s="63"/>
      <c r="T17" s="63"/>
      <c r="U17" s="63"/>
      <c r="V17" s="63"/>
      <c r="W17" s="63"/>
      <c r="X17" s="63"/>
      <c r="Y17" s="63"/>
      <c r="Z17" s="82"/>
      <c r="AA17" s="93"/>
      <c r="AB17" s="23"/>
      <c r="AC17" s="23"/>
      <c r="AD17" s="23"/>
      <c r="AE17" s="23"/>
      <c r="AF17" s="23"/>
      <c r="AG17" s="23"/>
      <c r="AH17" s="23"/>
      <c r="AI17" s="23"/>
      <c r="AJ17" s="23"/>
      <c r="AK17" s="23"/>
      <c r="AL17" s="76"/>
      <c r="AM17" s="23"/>
      <c r="AN17" s="23"/>
      <c r="AO17" s="23"/>
      <c r="AP17" s="23"/>
      <c r="AQ17" s="23"/>
      <c r="AR17" s="23"/>
      <c r="AS17" s="23"/>
      <c r="AT17" s="23"/>
      <c r="AU17" s="23"/>
      <c r="AV17" s="23"/>
      <c r="AW17" s="23"/>
      <c r="AX17" s="76"/>
    </row>
    <row r="18" spans="1:50" ht="14.25" customHeight="1" x14ac:dyDescent="0.25">
      <c r="A18" s="69">
        <v>11</v>
      </c>
      <c r="B18" s="22">
        <f>'DATA SISWA'!E24</f>
        <v>0</v>
      </c>
      <c r="C18" s="63"/>
      <c r="D18" s="63"/>
      <c r="E18" s="63"/>
      <c r="F18" s="63"/>
      <c r="G18" s="63"/>
      <c r="H18" s="63"/>
      <c r="I18" s="63"/>
      <c r="J18" s="63"/>
      <c r="K18" s="63"/>
      <c r="L18" s="63"/>
      <c r="M18" s="63"/>
      <c r="N18" s="82"/>
      <c r="O18" s="88"/>
      <c r="P18" s="63"/>
      <c r="Q18" s="63"/>
      <c r="R18" s="63"/>
      <c r="S18" s="63"/>
      <c r="T18" s="63"/>
      <c r="U18" s="63"/>
      <c r="V18" s="63"/>
      <c r="W18" s="63"/>
      <c r="X18" s="63"/>
      <c r="Y18" s="63"/>
      <c r="Z18" s="82"/>
      <c r="AA18" s="93"/>
      <c r="AB18" s="23"/>
      <c r="AC18" s="23"/>
      <c r="AD18" s="23"/>
      <c r="AE18" s="23"/>
      <c r="AF18" s="23"/>
      <c r="AG18" s="23"/>
      <c r="AH18" s="23"/>
      <c r="AI18" s="23"/>
      <c r="AJ18" s="23"/>
      <c r="AK18" s="23"/>
      <c r="AL18" s="76"/>
      <c r="AM18" s="23"/>
      <c r="AN18" s="23"/>
      <c r="AO18" s="23"/>
      <c r="AP18" s="23"/>
      <c r="AQ18" s="23"/>
      <c r="AR18" s="23"/>
      <c r="AS18" s="23"/>
      <c r="AT18" s="23"/>
      <c r="AU18" s="23"/>
      <c r="AV18" s="23"/>
      <c r="AW18" s="23"/>
      <c r="AX18" s="76"/>
    </row>
    <row r="19" spans="1:50" ht="14.25" customHeight="1" x14ac:dyDescent="0.25">
      <c r="A19" s="69">
        <v>12</v>
      </c>
      <c r="B19" s="22">
        <f>'DATA SISWA'!E25</f>
        <v>0</v>
      </c>
      <c r="C19" s="63"/>
      <c r="D19" s="63"/>
      <c r="E19" s="63"/>
      <c r="F19" s="63"/>
      <c r="G19" s="63"/>
      <c r="H19" s="63"/>
      <c r="I19" s="63"/>
      <c r="J19" s="63"/>
      <c r="K19" s="63"/>
      <c r="L19" s="63"/>
      <c r="M19" s="63"/>
      <c r="N19" s="82"/>
      <c r="O19" s="88"/>
      <c r="P19" s="63"/>
      <c r="Q19" s="63"/>
      <c r="R19" s="63"/>
      <c r="S19" s="63"/>
      <c r="T19" s="63"/>
      <c r="U19" s="63"/>
      <c r="V19" s="63"/>
      <c r="W19" s="63"/>
      <c r="X19" s="63"/>
      <c r="Y19" s="63"/>
      <c r="Z19" s="82"/>
      <c r="AA19" s="93"/>
      <c r="AB19" s="23"/>
      <c r="AC19" s="23"/>
      <c r="AD19" s="23"/>
      <c r="AE19" s="23"/>
      <c r="AF19" s="23"/>
      <c r="AG19" s="23"/>
      <c r="AH19" s="23"/>
      <c r="AI19" s="23"/>
      <c r="AJ19" s="23"/>
      <c r="AK19" s="23"/>
      <c r="AL19" s="76"/>
      <c r="AM19" s="23"/>
      <c r="AN19" s="23"/>
      <c r="AO19" s="23"/>
      <c r="AP19" s="23"/>
      <c r="AQ19" s="23"/>
      <c r="AR19" s="23"/>
      <c r="AS19" s="23"/>
      <c r="AT19" s="23"/>
      <c r="AU19" s="23"/>
      <c r="AV19" s="23"/>
      <c r="AW19" s="23"/>
      <c r="AX19" s="76"/>
    </row>
    <row r="20" spans="1:50" ht="14.25" customHeight="1" x14ac:dyDescent="0.25">
      <c r="A20" s="69">
        <v>13</v>
      </c>
      <c r="B20" s="22">
        <f>'DATA SISWA'!E26</f>
        <v>0</v>
      </c>
      <c r="C20" s="63"/>
      <c r="D20" s="63"/>
      <c r="E20" s="63"/>
      <c r="F20" s="63"/>
      <c r="G20" s="63"/>
      <c r="H20" s="63"/>
      <c r="I20" s="63"/>
      <c r="J20" s="63"/>
      <c r="K20" s="63"/>
      <c r="L20" s="63"/>
      <c r="M20" s="63"/>
      <c r="N20" s="82"/>
      <c r="O20" s="88"/>
      <c r="P20" s="63"/>
      <c r="Q20" s="63"/>
      <c r="R20" s="63"/>
      <c r="S20" s="63"/>
      <c r="T20" s="63"/>
      <c r="U20" s="63"/>
      <c r="V20" s="63"/>
      <c r="W20" s="63"/>
      <c r="X20" s="63"/>
      <c r="Y20" s="63"/>
      <c r="Z20" s="82"/>
      <c r="AA20" s="93"/>
      <c r="AB20" s="23"/>
      <c r="AC20" s="23"/>
      <c r="AD20" s="23"/>
      <c r="AE20" s="23"/>
      <c r="AF20" s="23"/>
      <c r="AG20" s="23"/>
      <c r="AH20" s="23"/>
      <c r="AI20" s="23"/>
      <c r="AJ20" s="23"/>
      <c r="AK20" s="23"/>
      <c r="AL20" s="76"/>
      <c r="AM20" s="23"/>
      <c r="AN20" s="23"/>
      <c r="AO20" s="23"/>
      <c r="AP20" s="23"/>
      <c r="AQ20" s="23"/>
      <c r="AR20" s="23"/>
      <c r="AS20" s="23"/>
      <c r="AT20" s="23"/>
      <c r="AU20" s="23"/>
      <c r="AV20" s="23"/>
      <c r="AW20" s="23"/>
      <c r="AX20" s="76"/>
    </row>
    <row r="21" spans="1:50" ht="14.25" customHeight="1" x14ac:dyDescent="0.25">
      <c r="A21" s="69">
        <v>14</v>
      </c>
      <c r="B21" s="22">
        <f>'DATA SISWA'!E27</f>
        <v>0</v>
      </c>
      <c r="C21" s="63"/>
      <c r="D21" s="63"/>
      <c r="E21" s="63"/>
      <c r="F21" s="63"/>
      <c r="G21" s="63"/>
      <c r="H21" s="63"/>
      <c r="I21" s="63"/>
      <c r="J21" s="63"/>
      <c r="K21" s="63"/>
      <c r="L21" s="63"/>
      <c r="M21" s="63"/>
      <c r="N21" s="82"/>
      <c r="O21" s="88"/>
      <c r="P21" s="63"/>
      <c r="Q21" s="63"/>
      <c r="R21" s="63"/>
      <c r="S21" s="63"/>
      <c r="T21" s="63"/>
      <c r="U21" s="63"/>
      <c r="V21" s="63"/>
      <c r="W21" s="63"/>
      <c r="X21" s="63"/>
      <c r="Y21" s="63"/>
      <c r="Z21" s="82"/>
      <c r="AA21" s="93"/>
      <c r="AB21" s="23"/>
      <c r="AC21" s="23"/>
      <c r="AD21" s="23"/>
      <c r="AE21" s="23"/>
      <c r="AF21" s="23"/>
      <c r="AG21" s="23"/>
      <c r="AH21" s="23"/>
      <c r="AI21" s="23"/>
      <c r="AJ21" s="23"/>
      <c r="AK21" s="23"/>
      <c r="AL21" s="76"/>
      <c r="AM21" s="23"/>
      <c r="AN21" s="23"/>
      <c r="AO21" s="23"/>
      <c r="AP21" s="23"/>
      <c r="AQ21" s="23"/>
      <c r="AR21" s="23"/>
      <c r="AS21" s="23"/>
      <c r="AT21" s="23"/>
      <c r="AU21" s="23"/>
      <c r="AV21" s="23"/>
      <c r="AW21" s="23"/>
      <c r="AX21" s="76"/>
    </row>
    <row r="22" spans="1:50" ht="14.25" customHeight="1" x14ac:dyDescent="0.25">
      <c r="A22" s="69">
        <v>15</v>
      </c>
      <c r="B22" s="22">
        <f>'DATA SISWA'!E28</f>
        <v>0</v>
      </c>
      <c r="C22" s="63"/>
      <c r="D22" s="63"/>
      <c r="E22" s="63"/>
      <c r="F22" s="63"/>
      <c r="G22" s="63"/>
      <c r="H22" s="63"/>
      <c r="I22" s="63"/>
      <c r="J22" s="63"/>
      <c r="K22" s="63"/>
      <c r="L22" s="63"/>
      <c r="M22" s="63"/>
      <c r="N22" s="82"/>
      <c r="O22" s="88"/>
      <c r="P22" s="63"/>
      <c r="Q22" s="63"/>
      <c r="R22" s="63"/>
      <c r="S22" s="63"/>
      <c r="T22" s="63"/>
      <c r="U22" s="63"/>
      <c r="V22" s="63"/>
      <c r="W22" s="63"/>
      <c r="X22" s="63"/>
      <c r="Y22" s="63"/>
      <c r="Z22" s="82"/>
      <c r="AA22" s="93"/>
      <c r="AB22" s="23"/>
      <c r="AC22" s="23"/>
      <c r="AD22" s="23"/>
      <c r="AE22" s="23"/>
      <c r="AF22" s="23"/>
      <c r="AG22" s="23"/>
      <c r="AH22" s="23"/>
      <c r="AI22" s="23"/>
      <c r="AJ22" s="23"/>
      <c r="AK22" s="23"/>
      <c r="AL22" s="76"/>
      <c r="AM22" s="23"/>
      <c r="AN22" s="23"/>
      <c r="AO22" s="23"/>
      <c r="AP22" s="23"/>
      <c r="AQ22" s="23"/>
      <c r="AR22" s="23"/>
      <c r="AS22" s="23"/>
      <c r="AT22" s="23"/>
      <c r="AU22" s="23"/>
      <c r="AV22" s="23"/>
      <c r="AW22" s="23"/>
      <c r="AX22" s="76"/>
    </row>
    <row r="23" spans="1:50" ht="14.25" customHeight="1" x14ac:dyDescent="0.25">
      <c r="A23" s="69">
        <v>16</v>
      </c>
      <c r="B23" s="22">
        <f>'DATA SISWA'!E29</f>
        <v>0</v>
      </c>
      <c r="C23" s="63"/>
      <c r="D23" s="63"/>
      <c r="E23" s="63"/>
      <c r="F23" s="63"/>
      <c r="G23" s="63"/>
      <c r="H23" s="63"/>
      <c r="I23" s="63"/>
      <c r="J23" s="63"/>
      <c r="K23" s="63"/>
      <c r="L23" s="63"/>
      <c r="M23" s="63"/>
      <c r="N23" s="82"/>
      <c r="O23" s="88"/>
      <c r="P23" s="63"/>
      <c r="Q23" s="63"/>
      <c r="R23" s="63"/>
      <c r="S23" s="63"/>
      <c r="T23" s="63"/>
      <c r="U23" s="63"/>
      <c r="V23" s="63"/>
      <c r="W23" s="63"/>
      <c r="X23" s="63"/>
      <c r="Y23" s="63"/>
      <c r="Z23" s="82"/>
      <c r="AA23" s="93"/>
      <c r="AB23" s="23"/>
      <c r="AC23" s="23"/>
      <c r="AD23" s="23"/>
      <c r="AE23" s="23"/>
      <c r="AF23" s="23"/>
      <c r="AG23" s="23"/>
      <c r="AH23" s="23"/>
      <c r="AI23" s="23"/>
      <c r="AJ23" s="23"/>
      <c r="AK23" s="23"/>
      <c r="AL23" s="76"/>
      <c r="AM23" s="23"/>
      <c r="AN23" s="23"/>
      <c r="AO23" s="23"/>
      <c r="AP23" s="23"/>
      <c r="AQ23" s="23"/>
      <c r="AR23" s="23"/>
      <c r="AS23" s="23"/>
      <c r="AT23" s="23"/>
      <c r="AU23" s="23"/>
      <c r="AV23" s="23"/>
      <c r="AW23" s="23"/>
      <c r="AX23" s="76"/>
    </row>
    <row r="24" spans="1:50" ht="14.25" customHeight="1" x14ac:dyDescent="0.25">
      <c r="A24" s="69">
        <v>17</v>
      </c>
      <c r="B24" s="22">
        <f>'DATA SISWA'!E30</f>
        <v>0</v>
      </c>
      <c r="C24" s="63"/>
      <c r="D24" s="63"/>
      <c r="E24" s="63"/>
      <c r="F24" s="63"/>
      <c r="G24" s="63"/>
      <c r="H24" s="63"/>
      <c r="I24" s="63"/>
      <c r="J24" s="63"/>
      <c r="K24" s="63"/>
      <c r="L24" s="63"/>
      <c r="M24" s="63"/>
      <c r="N24" s="82"/>
      <c r="O24" s="88"/>
      <c r="P24" s="63"/>
      <c r="Q24" s="63"/>
      <c r="R24" s="63"/>
      <c r="S24" s="63"/>
      <c r="T24" s="63"/>
      <c r="U24" s="63"/>
      <c r="V24" s="63"/>
      <c r="W24" s="63"/>
      <c r="X24" s="63"/>
      <c r="Y24" s="63"/>
      <c r="Z24" s="82"/>
      <c r="AA24" s="93"/>
      <c r="AB24" s="23"/>
      <c r="AC24" s="23"/>
      <c r="AD24" s="23"/>
      <c r="AE24" s="23"/>
      <c r="AF24" s="23"/>
      <c r="AG24" s="23"/>
      <c r="AH24" s="23"/>
      <c r="AI24" s="23"/>
      <c r="AJ24" s="23"/>
      <c r="AK24" s="23"/>
      <c r="AL24" s="76"/>
      <c r="AM24" s="23"/>
      <c r="AN24" s="23"/>
      <c r="AO24" s="23"/>
      <c r="AP24" s="23"/>
      <c r="AQ24" s="23"/>
      <c r="AR24" s="23"/>
      <c r="AS24" s="23"/>
      <c r="AT24" s="23"/>
      <c r="AU24" s="23"/>
      <c r="AV24" s="23"/>
      <c r="AW24" s="23"/>
      <c r="AX24" s="76"/>
    </row>
    <row r="25" spans="1:50" ht="14.25" customHeight="1" x14ac:dyDescent="0.25">
      <c r="A25" s="69">
        <v>18</v>
      </c>
      <c r="B25" s="22">
        <f>'DATA SISWA'!E31</f>
        <v>0</v>
      </c>
      <c r="C25" s="63"/>
      <c r="D25" s="63"/>
      <c r="E25" s="63"/>
      <c r="F25" s="63"/>
      <c r="G25" s="63"/>
      <c r="H25" s="63"/>
      <c r="I25" s="63"/>
      <c r="J25" s="63"/>
      <c r="K25" s="63"/>
      <c r="L25" s="63"/>
      <c r="M25" s="63"/>
      <c r="N25" s="82"/>
      <c r="O25" s="88"/>
      <c r="P25" s="63"/>
      <c r="Q25" s="63"/>
      <c r="R25" s="63"/>
      <c r="S25" s="63"/>
      <c r="T25" s="63"/>
      <c r="U25" s="63"/>
      <c r="V25" s="63"/>
      <c r="W25" s="63"/>
      <c r="X25" s="63"/>
      <c r="Y25" s="63"/>
      <c r="Z25" s="82"/>
      <c r="AA25" s="93"/>
      <c r="AB25" s="23"/>
      <c r="AC25" s="23"/>
      <c r="AD25" s="23"/>
      <c r="AE25" s="23"/>
      <c r="AF25" s="23"/>
      <c r="AG25" s="23"/>
      <c r="AH25" s="23"/>
      <c r="AI25" s="23"/>
      <c r="AJ25" s="23"/>
      <c r="AK25" s="23"/>
      <c r="AL25" s="76"/>
      <c r="AM25" s="23"/>
      <c r="AN25" s="23"/>
      <c r="AO25" s="23"/>
      <c r="AP25" s="23"/>
      <c r="AQ25" s="23"/>
      <c r="AR25" s="23"/>
      <c r="AS25" s="23"/>
      <c r="AT25" s="23"/>
      <c r="AU25" s="23"/>
      <c r="AV25" s="23"/>
      <c r="AW25" s="23"/>
      <c r="AX25" s="76"/>
    </row>
    <row r="26" spans="1:50" ht="14.25" customHeight="1" x14ac:dyDescent="0.25">
      <c r="A26" s="69">
        <v>19</v>
      </c>
      <c r="B26" s="22">
        <f>'DATA SISWA'!E32</f>
        <v>0</v>
      </c>
      <c r="C26" s="63"/>
      <c r="D26" s="63"/>
      <c r="E26" s="63"/>
      <c r="F26" s="63"/>
      <c r="G26" s="63"/>
      <c r="H26" s="63"/>
      <c r="I26" s="63"/>
      <c r="J26" s="63"/>
      <c r="K26" s="63"/>
      <c r="L26" s="63"/>
      <c r="M26" s="63"/>
      <c r="N26" s="82"/>
      <c r="O26" s="88"/>
      <c r="P26" s="63"/>
      <c r="Q26" s="63"/>
      <c r="R26" s="63"/>
      <c r="S26" s="63"/>
      <c r="T26" s="63"/>
      <c r="U26" s="63"/>
      <c r="V26" s="63"/>
      <c r="W26" s="63"/>
      <c r="X26" s="63"/>
      <c r="Y26" s="63"/>
      <c r="Z26" s="82"/>
      <c r="AA26" s="93"/>
      <c r="AB26" s="23"/>
      <c r="AC26" s="23"/>
      <c r="AD26" s="23"/>
      <c r="AE26" s="23"/>
      <c r="AF26" s="23"/>
      <c r="AG26" s="23"/>
      <c r="AH26" s="23"/>
      <c r="AI26" s="23"/>
      <c r="AJ26" s="23"/>
      <c r="AK26" s="23"/>
      <c r="AL26" s="76"/>
      <c r="AM26" s="23"/>
      <c r="AN26" s="23"/>
      <c r="AO26" s="23"/>
      <c r="AP26" s="23"/>
      <c r="AQ26" s="23"/>
      <c r="AR26" s="23"/>
      <c r="AS26" s="23"/>
      <c r="AT26" s="23"/>
      <c r="AU26" s="23"/>
      <c r="AV26" s="23"/>
      <c r="AW26" s="23"/>
      <c r="AX26" s="76"/>
    </row>
    <row r="27" spans="1:50" ht="14.25" customHeight="1" x14ac:dyDescent="0.25">
      <c r="A27" s="69">
        <v>20</v>
      </c>
      <c r="B27" s="22">
        <f>'DATA SISWA'!E33</f>
        <v>0</v>
      </c>
      <c r="C27" s="63"/>
      <c r="D27" s="63"/>
      <c r="E27" s="63"/>
      <c r="F27" s="63"/>
      <c r="G27" s="63"/>
      <c r="H27" s="63"/>
      <c r="I27" s="63"/>
      <c r="J27" s="63"/>
      <c r="K27" s="63"/>
      <c r="L27" s="63"/>
      <c r="M27" s="63"/>
      <c r="N27" s="82"/>
      <c r="O27" s="88"/>
      <c r="P27" s="63"/>
      <c r="Q27" s="63"/>
      <c r="R27" s="63"/>
      <c r="S27" s="63"/>
      <c r="T27" s="63"/>
      <c r="U27" s="63"/>
      <c r="V27" s="63"/>
      <c r="W27" s="63"/>
      <c r="X27" s="63"/>
      <c r="Y27" s="63"/>
      <c r="Z27" s="82"/>
      <c r="AA27" s="93"/>
      <c r="AB27" s="23"/>
      <c r="AC27" s="23"/>
      <c r="AD27" s="23"/>
      <c r="AE27" s="23"/>
      <c r="AF27" s="23"/>
      <c r="AG27" s="23"/>
      <c r="AH27" s="23"/>
      <c r="AI27" s="23"/>
      <c r="AJ27" s="23"/>
      <c r="AK27" s="23"/>
      <c r="AL27" s="76"/>
      <c r="AM27" s="23"/>
      <c r="AN27" s="23"/>
      <c r="AO27" s="23"/>
      <c r="AP27" s="23"/>
      <c r="AQ27" s="23"/>
      <c r="AR27" s="23"/>
      <c r="AS27" s="23"/>
      <c r="AT27" s="23"/>
      <c r="AU27" s="23"/>
      <c r="AV27" s="23"/>
      <c r="AW27" s="23"/>
      <c r="AX27" s="76"/>
    </row>
    <row r="28" spans="1:50" ht="14.25" customHeight="1" x14ac:dyDescent="0.25">
      <c r="A28" s="69">
        <v>21</v>
      </c>
      <c r="B28" s="22">
        <f>'DATA SISWA'!E34</f>
        <v>0</v>
      </c>
      <c r="C28" s="63"/>
      <c r="D28" s="63"/>
      <c r="E28" s="63"/>
      <c r="F28" s="63"/>
      <c r="G28" s="63"/>
      <c r="H28" s="63"/>
      <c r="I28" s="63"/>
      <c r="J28" s="63"/>
      <c r="K28" s="63"/>
      <c r="L28" s="63"/>
      <c r="M28" s="63"/>
      <c r="N28" s="82"/>
      <c r="O28" s="88"/>
      <c r="P28" s="63"/>
      <c r="Q28" s="63"/>
      <c r="R28" s="63"/>
      <c r="S28" s="63"/>
      <c r="T28" s="63"/>
      <c r="U28" s="63"/>
      <c r="V28" s="63"/>
      <c r="W28" s="63"/>
      <c r="X28" s="63"/>
      <c r="Y28" s="63"/>
      <c r="Z28" s="82"/>
      <c r="AA28" s="93"/>
      <c r="AB28" s="23"/>
      <c r="AC28" s="23"/>
      <c r="AD28" s="23"/>
      <c r="AE28" s="23"/>
      <c r="AF28" s="23"/>
      <c r="AG28" s="23"/>
      <c r="AH28" s="23"/>
      <c r="AI28" s="23"/>
      <c r="AJ28" s="23"/>
      <c r="AK28" s="23"/>
      <c r="AL28" s="76"/>
      <c r="AM28" s="23"/>
      <c r="AN28" s="23"/>
      <c r="AO28" s="23"/>
      <c r="AP28" s="23"/>
      <c r="AQ28" s="23"/>
      <c r="AR28" s="23"/>
      <c r="AS28" s="23"/>
      <c r="AT28" s="23"/>
      <c r="AU28" s="23"/>
      <c r="AV28" s="23"/>
      <c r="AW28" s="23"/>
      <c r="AX28" s="76"/>
    </row>
    <row r="29" spans="1:50" ht="14.25" customHeight="1" x14ac:dyDescent="0.25">
      <c r="A29" s="69">
        <v>22</v>
      </c>
      <c r="B29" s="22">
        <f>'DATA SISWA'!E35</f>
        <v>0</v>
      </c>
      <c r="C29" s="63"/>
      <c r="D29" s="63"/>
      <c r="E29" s="63"/>
      <c r="F29" s="63"/>
      <c r="G29" s="63"/>
      <c r="H29" s="63"/>
      <c r="I29" s="63"/>
      <c r="J29" s="63"/>
      <c r="K29" s="63"/>
      <c r="L29" s="63"/>
      <c r="M29" s="63"/>
      <c r="N29" s="82"/>
      <c r="O29" s="88"/>
      <c r="P29" s="63"/>
      <c r="Q29" s="63"/>
      <c r="R29" s="63"/>
      <c r="S29" s="63"/>
      <c r="T29" s="63"/>
      <c r="U29" s="63"/>
      <c r="V29" s="63"/>
      <c r="W29" s="63"/>
      <c r="X29" s="63"/>
      <c r="Y29" s="63"/>
      <c r="Z29" s="82"/>
      <c r="AA29" s="93"/>
      <c r="AB29" s="23"/>
      <c r="AC29" s="23"/>
      <c r="AD29" s="23"/>
      <c r="AE29" s="23"/>
      <c r="AF29" s="23"/>
      <c r="AG29" s="23"/>
      <c r="AH29" s="23"/>
      <c r="AI29" s="23"/>
      <c r="AJ29" s="23"/>
      <c r="AK29" s="23"/>
      <c r="AL29" s="76"/>
      <c r="AM29" s="23"/>
      <c r="AN29" s="23"/>
      <c r="AO29" s="23"/>
      <c r="AP29" s="23"/>
      <c r="AQ29" s="23"/>
      <c r="AR29" s="23"/>
      <c r="AS29" s="23"/>
      <c r="AT29" s="23"/>
      <c r="AU29" s="23"/>
      <c r="AV29" s="23"/>
      <c r="AW29" s="23"/>
      <c r="AX29" s="76"/>
    </row>
    <row r="30" spans="1:50" ht="14.25" customHeight="1" x14ac:dyDescent="0.25">
      <c r="A30" s="69">
        <v>23</v>
      </c>
      <c r="B30" s="22">
        <f>'DATA SISWA'!E36</f>
        <v>0</v>
      </c>
      <c r="C30" s="63"/>
      <c r="D30" s="63"/>
      <c r="E30" s="63"/>
      <c r="F30" s="63"/>
      <c r="G30" s="63"/>
      <c r="H30" s="63"/>
      <c r="I30" s="63"/>
      <c r="J30" s="63"/>
      <c r="K30" s="63"/>
      <c r="L30" s="63"/>
      <c r="M30" s="63"/>
      <c r="N30" s="82"/>
      <c r="O30" s="88"/>
      <c r="P30" s="63"/>
      <c r="Q30" s="63"/>
      <c r="R30" s="63"/>
      <c r="S30" s="63"/>
      <c r="T30" s="63"/>
      <c r="U30" s="63"/>
      <c r="V30" s="63"/>
      <c r="W30" s="63"/>
      <c r="X30" s="63"/>
      <c r="Y30" s="63"/>
      <c r="Z30" s="82"/>
      <c r="AA30" s="93"/>
      <c r="AB30" s="23"/>
      <c r="AC30" s="23"/>
      <c r="AD30" s="23"/>
      <c r="AE30" s="23"/>
      <c r="AF30" s="23"/>
      <c r="AG30" s="23"/>
      <c r="AH30" s="23"/>
      <c r="AI30" s="23"/>
      <c r="AJ30" s="23"/>
      <c r="AK30" s="23"/>
      <c r="AL30" s="76"/>
      <c r="AM30" s="23"/>
      <c r="AN30" s="23"/>
      <c r="AO30" s="23"/>
      <c r="AP30" s="23"/>
      <c r="AQ30" s="23"/>
      <c r="AR30" s="23"/>
      <c r="AS30" s="23"/>
      <c r="AT30" s="23"/>
      <c r="AU30" s="23"/>
      <c r="AV30" s="23"/>
      <c r="AW30" s="23"/>
      <c r="AX30" s="76"/>
    </row>
    <row r="31" spans="1:50" ht="14.25" customHeight="1" x14ac:dyDescent="0.25">
      <c r="A31" s="69">
        <v>24</v>
      </c>
      <c r="B31" s="22">
        <f>'DATA SISWA'!E37</f>
        <v>0</v>
      </c>
      <c r="C31" s="63"/>
      <c r="D31" s="63"/>
      <c r="E31" s="63"/>
      <c r="F31" s="63"/>
      <c r="G31" s="63"/>
      <c r="H31" s="63"/>
      <c r="I31" s="63"/>
      <c r="J31" s="63"/>
      <c r="K31" s="63"/>
      <c r="L31" s="63"/>
      <c r="M31" s="63"/>
      <c r="N31" s="82"/>
      <c r="O31" s="88"/>
      <c r="P31" s="63"/>
      <c r="Q31" s="63"/>
      <c r="R31" s="63"/>
      <c r="S31" s="63"/>
      <c r="T31" s="63"/>
      <c r="U31" s="63"/>
      <c r="V31" s="63"/>
      <c r="W31" s="63"/>
      <c r="X31" s="63"/>
      <c r="Y31" s="63"/>
      <c r="Z31" s="82"/>
      <c r="AA31" s="93"/>
      <c r="AB31" s="23"/>
      <c r="AC31" s="23"/>
      <c r="AD31" s="23"/>
      <c r="AE31" s="23"/>
      <c r="AF31" s="23"/>
      <c r="AG31" s="23"/>
      <c r="AH31" s="23"/>
      <c r="AI31" s="23"/>
      <c r="AJ31" s="23"/>
      <c r="AK31" s="23"/>
      <c r="AL31" s="76"/>
      <c r="AM31" s="23"/>
      <c r="AN31" s="23"/>
      <c r="AO31" s="23"/>
      <c r="AP31" s="23"/>
      <c r="AQ31" s="23"/>
      <c r="AR31" s="23"/>
      <c r="AS31" s="23"/>
      <c r="AT31" s="23"/>
      <c r="AU31" s="23"/>
      <c r="AV31" s="23"/>
      <c r="AW31" s="23"/>
      <c r="AX31" s="76"/>
    </row>
    <row r="32" spans="1:50" ht="14.25" customHeight="1" x14ac:dyDescent="0.25">
      <c r="A32" s="69">
        <v>25</v>
      </c>
      <c r="B32" s="22">
        <f>'DATA SISWA'!E38</f>
        <v>0</v>
      </c>
      <c r="C32" s="63"/>
      <c r="D32" s="63"/>
      <c r="E32" s="63"/>
      <c r="F32" s="63"/>
      <c r="G32" s="63"/>
      <c r="H32" s="63"/>
      <c r="I32" s="63"/>
      <c r="J32" s="63"/>
      <c r="K32" s="63"/>
      <c r="L32" s="63"/>
      <c r="M32" s="63"/>
      <c r="N32" s="82"/>
      <c r="O32" s="88"/>
      <c r="P32" s="63"/>
      <c r="Q32" s="63"/>
      <c r="R32" s="63"/>
      <c r="S32" s="63"/>
      <c r="T32" s="63"/>
      <c r="U32" s="63"/>
      <c r="V32" s="63"/>
      <c r="W32" s="63"/>
      <c r="X32" s="63"/>
      <c r="Y32" s="63"/>
      <c r="Z32" s="82"/>
      <c r="AA32" s="93"/>
      <c r="AB32" s="23"/>
      <c r="AC32" s="23"/>
      <c r="AD32" s="23"/>
      <c r="AE32" s="23"/>
      <c r="AF32" s="23"/>
      <c r="AG32" s="23"/>
      <c r="AH32" s="23"/>
      <c r="AI32" s="23"/>
      <c r="AJ32" s="23"/>
      <c r="AK32" s="23"/>
      <c r="AL32" s="76"/>
      <c r="AM32" s="23"/>
      <c r="AN32" s="23"/>
      <c r="AO32" s="23"/>
      <c r="AP32" s="23"/>
      <c r="AQ32" s="23"/>
      <c r="AR32" s="23"/>
      <c r="AS32" s="23"/>
      <c r="AT32" s="23"/>
      <c r="AU32" s="23"/>
      <c r="AV32" s="23"/>
      <c r="AW32" s="23"/>
      <c r="AX32" s="76"/>
    </row>
    <row r="33" spans="1:50" ht="14.25" customHeight="1" x14ac:dyDescent="0.25">
      <c r="A33" s="69">
        <v>26</v>
      </c>
      <c r="B33" s="22">
        <f>'DATA SISWA'!E39</f>
        <v>0</v>
      </c>
      <c r="C33" s="63"/>
      <c r="D33" s="63"/>
      <c r="E33" s="63"/>
      <c r="F33" s="63"/>
      <c r="G33" s="63"/>
      <c r="H33" s="63"/>
      <c r="I33" s="63"/>
      <c r="J33" s="63"/>
      <c r="K33" s="63"/>
      <c r="L33" s="63"/>
      <c r="M33" s="63"/>
      <c r="N33" s="82"/>
      <c r="O33" s="88"/>
      <c r="P33" s="63"/>
      <c r="Q33" s="63"/>
      <c r="R33" s="63"/>
      <c r="S33" s="63"/>
      <c r="T33" s="63"/>
      <c r="U33" s="63"/>
      <c r="V33" s="63"/>
      <c r="W33" s="63"/>
      <c r="X33" s="63"/>
      <c r="Y33" s="63"/>
      <c r="Z33" s="82"/>
      <c r="AA33" s="93"/>
      <c r="AB33" s="23"/>
      <c r="AC33" s="23"/>
      <c r="AD33" s="23"/>
      <c r="AE33" s="23"/>
      <c r="AF33" s="23"/>
      <c r="AG33" s="23"/>
      <c r="AH33" s="23"/>
      <c r="AI33" s="23"/>
      <c r="AJ33" s="23"/>
      <c r="AK33" s="23"/>
      <c r="AL33" s="76"/>
      <c r="AM33" s="23"/>
      <c r="AN33" s="23"/>
      <c r="AO33" s="23"/>
      <c r="AP33" s="23"/>
      <c r="AQ33" s="23"/>
      <c r="AR33" s="23"/>
      <c r="AS33" s="23"/>
      <c r="AT33" s="23"/>
      <c r="AU33" s="23"/>
      <c r="AV33" s="23"/>
      <c r="AW33" s="23"/>
      <c r="AX33" s="76"/>
    </row>
    <row r="34" spans="1:50" ht="14.25" customHeight="1" x14ac:dyDescent="0.25">
      <c r="A34" s="69">
        <v>27</v>
      </c>
      <c r="B34" s="22">
        <f>'DATA SISWA'!E40</f>
        <v>0</v>
      </c>
      <c r="C34" s="63"/>
      <c r="D34" s="63"/>
      <c r="E34" s="63"/>
      <c r="F34" s="63"/>
      <c r="G34" s="63"/>
      <c r="H34" s="63"/>
      <c r="I34" s="63"/>
      <c r="J34" s="63"/>
      <c r="K34" s="63"/>
      <c r="L34" s="63"/>
      <c r="M34" s="63"/>
      <c r="N34" s="82"/>
      <c r="O34" s="88"/>
      <c r="P34" s="63"/>
      <c r="Q34" s="63"/>
      <c r="R34" s="63"/>
      <c r="S34" s="63"/>
      <c r="T34" s="63"/>
      <c r="U34" s="63"/>
      <c r="V34" s="63"/>
      <c r="W34" s="63"/>
      <c r="X34" s="63"/>
      <c r="Y34" s="63"/>
      <c r="Z34" s="82"/>
      <c r="AA34" s="93"/>
      <c r="AB34" s="23"/>
      <c r="AC34" s="23"/>
      <c r="AD34" s="23"/>
      <c r="AE34" s="23"/>
      <c r="AF34" s="23"/>
      <c r="AG34" s="23"/>
      <c r="AH34" s="23"/>
      <c r="AI34" s="23"/>
      <c r="AJ34" s="23"/>
      <c r="AK34" s="23"/>
      <c r="AL34" s="76"/>
      <c r="AM34" s="23"/>
      <c r="AN34" s="23"/>
      <c r="AO34" s="23"/>
      <c r="AP34" s="23"/>
      <c r="AQ34" s="23"/>
      <c r="AR34" s="23"/>
      <c r="AS34" s="23"/>
      <c r="AT34" s="23"/>
      <c r="AU34" s="23"/>
      <c r="AV34" s="23"/>
      <c r="AW34" s="23"/>
      <c r="AX34" s="76"/>
    </row>
    <row r="35" spans="1:50" ht="14.25" customHeight="1" x14ac:dyDescent="0.25">
      <c r="A35" s="69">
        <v>28</v>
      </c>
      <c r="B35" s="22">
        <f>'DATA SISWA'!E41</f>
        <v>0</v>
      </c>
      <c r="C35" s="63"/>
      <c r="D35" s="63"/>
      <c r="E35" s="63"/>
      <c r="F35" s="63"/>
      <c r="G35" s="63"/>
      <c r="H35" s="63"/>
      <c r="I35" s="63"/>
      <c r="J35" s="63"/>
      <c r="K35" s="63"/>
      <c r="L35" s="63"/>
      <c r="M35" s="63"/>
      <c r="N35" s="82"/>
      <c r="O35" s="88"/>
      <c r="P35" s="63"/>
      <c r="Q35" s="63"/>
      <c r="R35" s="63"/>
      <c r="S35" s="63"/>
      <c r="T35" s="63"/>
      <c r="U35" s="63"/>
      <c r="V35" s="63"/>
      <c r="W35" s="63"/>
      <c r="X35" s="63"/>
      <c r="Y35" s="63"/>
      <c r="Z35" s="82"/>
      <c r="AA35" s="93"/>
      <c r="AB35" s="23"/>
      <c r="AC35" s="23"/>
      <c r="AD35" s="23"/>
      <c r="AE35" s="23"/>
      <c r="AF35" s="23"/>
      <c r="AG35" s="23"/>
      <c r="AH35" s="23"/>
      <c r="AI35" s="23"/>
      <c r="AJ35" s="23"/>
      <c r="AK35" s="23"/>
      <c r="AL35" s="76"/>
      <c r="AM35" s="23"/>
      <c r="AN35" s="23"/>
      <c r="AO35" s="23"/>
      <c r="AP35" s="23"/>
      <c r="AQ35" s="23"/>
      <c r="AR35" s="23"/>
      <c r="AS35" s="23"/>
      <c r="AT35" s="23"/>
      <c r="AU35" s="23"/>
      <c r="AV35" s="23"/>
      <c r="AW35" s="23"/>
      <c r="AX35" s="76"/>
    </row>
    <row r="36" spans="1:50" ht="14.25" customHeight="1" x14ac:dyDescent="0.25">
      <c r="A36" s="69">
        <v>29</v>
      </c>
      <c r="B36" s="22">
        <f>'DATA SISWA'!E42</f>
        <v>0</v>
      </c>
      <c r="C36" s="63"/>
      <c r="D36" s="63"/>
      <c r="E36" s="63"/>
      <c r="F36" s="63"/>
      <c r="G36" s="63"/>
      <c r="H36" s="63"/>
      <c r="I36" s="63"/>
      <c r="J36" s="63"/>
      <c r="K36" s="63"/>
      <c r="L36" s="63"/>
      <c r="M36" s="63"/>
      <c r="N36" s="82"/>
      <c r="O36" s="88"/>
      <c r="P36" s="63"/>
      <c r="Q36" s="63"/>
      <c r="R36" s="63"/>
      <c r="S36" s="63"/>
      <c r="T36" s="63"/>
      <c r="U36" s="63"/>
      <c r="V36" s="63"/>
      <c r="W36" s="63"/>
      <c r="X36" s="63"/>
      <c r="Y36" s="63"/>
      <c r="Z36" s="82"/>
      <c r="AA36" s="93"/>
      <c r="AB36" s="23"/>
      <c r="AC36" s="23"/>
      <c r="AD36" s="23"/>
      <c r="AE36" s="23"/>
      <c r="AF36" s="23"/>
      <c r="AG36" s="23"/>
      <c r="AH36" s="23"/>
      <c r="AI36" s="23"/>
      <c r="AJ36" s="23"/>
      <c r="AK36" s="23"/>
      <c r="AL36" s="76"/>
      <c r="AM36" s="23"/>
      <c r="AN36" s="23"/>
      <c r="AO36" s="23"/>
      <c r="AP36" s="23"/>
      <c r="AQ36" s="23"/>
      <c r="AR36" s="23"/>
      <c r="AS36" s="23"/>
      <c r="AT36" s="23"/>
      <c r="AU36" s="23"/>
      <c r="AV36" s="23"/>
      <c r="AW36" s="23"/>
      <c r="AX36" s="76"/>
    </row>
    <row r="37" spans="1:50" ht="14.25" customHeight="1" x14ac:dyDescent="0.25">
      <c r="A37" s="69">
        <v>30</v>
      </c>
      <c r="B37" s="22">
        <f>'DATA SISWA'!E43</f>
        <v>0</v>
      </c>
      <c r="C37" s="63"/>
      <c r="D37" s="63"/>
      <c r="E37" s="63"/>
      <c r="F37" s="63"/>
      <c r="G37" s="63"/>
      <c r="H37" s="63"/>
      <c r="I37" s="63"/>
      <c r="J37" s="63"/>
      <c r="K37" s="63"/>
      <c r="L37" s="63"/>
      <c r="M37" s="63"/>
      <c r="N37" s="82"/>
      <c r="O37" s="88"/>
      <c r="P37" s="63"/>
      <c r="Q37" s="63"/>
      <c r="R37" s="63"/>
      <c r="S37" s="63"/>
      <c r="T37" s="63"/>
      <c r="U37" s="63"/>
      <c r="V37" s="63"/>
      <c r="W37" s="63"/>
      <c r="X37" s="63"/>
      <c r="Y37" s="63"/>
      <c r="Z37" s="82"/>
      <c r="AA37" s="93"/>
      <c r="AB37" s="23"/>
      <c r="AC37" s="23"/>
      <c r="AD37" s="23"/>
      <c r="AE37" s="23"/>
      <c r="AF37" s="23"/>
      <c r="AG37" s="23"/>
      <c r="AH37" s="23"/>
      <c r="AI37" s="23"/>
      <c r="AJ37" s="23"/>
      <c r="AK37" s="23"/>
      <c r="AL37" s="76"/>
      <c r="AM37" s="23"/>
      <c r="AN37" s="23"/>
      <c r="AO37" s="23"/>
      <c r="AP37" s="23"/>
      <c r="AQ37" s="23"/>
      <c r="AR37" s="23"/>
      <c r="AS37" s="23"/>
      <c r="AT37" s="23"/>
      <c r="AU37" s="23"/>
      <c r="AV37" s="23"/>
      <c r="AW37" s="23"/>
      <c r="AX37" s="76"/>
    </row>
    <row r="38" spans="1:50" ht="14.25" customHeight="1" x14ac:dyDescent="0.25">
      <c r="A38" s="69">
        <v>31</v>
      </c>
      <c r="B38" s="22">
        <f>'DATA SISWA'!E44</f>
        <v>0</v>
      </c>
      <c r="C38" s="63"/>
      <c r="D38" s="63"/>
      <c r="E38" s="63"/>
      <c r="F38" s="63"/>
      <c r="G38" s="63"/>
      <c r="H38" s="63"/>
      <c r="I38" s="63"/>
      <c r="J38" s="63"/>
      <c r="K38" s="63"/>
      <c r="L38" s="63"/>
      <c r="M38" s="63"/>
      <c r="N38" s="82"/>
      <c r="O38" s="88"/>
      <c r="P38" s="63"/>
      <c r="Q38" s="63"/>
      <c r="R38" s="63"/>
      <c r="S38" s="63"/>
      <c r="T38" s="63"/>
      <c r="U38" s="63"/>
      <c r="V38" s="63"/>
      <c r="W38" s="63"/>
      <c r="X38" s="63"/>
      <c r="Y38" s="63"/>
      <c r="Z38" s="82"/>
      <c r="AA38" s="93"/>
      <c r="AB38" s="23"/>
      <c r="AC38" s="23"/>
      <c r="AD38" s="23"/>
      <c r="AE38" s="23"/>
      <c r="AF38" s="23"/>
      <c r="AG38" s="23"/>
      <c r="AH38" s="23"/>
      <c r="AI38" s="23"/>
      <c r="AJ38" s="23"/>
      <c r="AK38" s="23"/>
      <c r="AL38" s="76"/>
      <c r="AM38" s="23"/>
      <c r="AN38" s="23"/>
      <c r="AO38" s="23"/>
      <c r="AP38" s="23"/>
      <c r="AQ38" s="23"/>
      <c r="AR38" s="23"/>
      <c r="AS38" s="23"/>
      <c r="AT38" s="23"/>
      <c r="AU38" s="23"/>
      <c r="AV38" s="23"/>
      <c r="AW38" s="23"/>
      <c r="AX38" s="76"/>
    </row>
    <row r="39" spans="1:50" ht="14.25" customHeight="1" x14ac:dyDescent="0.25">
      <c r="A39" s="69">
        <v>32</v>
      </c>
      <c r="B39" s="22">
        <f>'DATA SISWA'!E45</f>
        <v>0</v>
      </c>
      <c r="C39" s="63"/>
      <c r="D39" s="63"/>
      <c r="E39" s="63"/>
      <c r="F39" s="63"/>
      <c r="G39" s="63"/>
      <c r="H39" s="63"/>
      <c r="I39" s="63"/>
      <c r="J39" s="63"/>
      <c r="K39" s="63"/>
      <c r="L39" s="63"/>
      <c r="M39" s="63"/>
      <c r="N39" s="82"/>
      <c r="O39" s="88"/>
      <c r="P39" s="63"/>
      <c r="Q39" s="63"/>
      <c r="R39" s="63"/>
      <c r="S39" s="63"/>
      <c r="T39" s="63"/>
      <c r="U39" s="63"/>
      <c r="V39" s="63"/>
      <c r="W39" s="63"/>
      <c r="X39" s="63"/>
      <c r="Y39" s="63"/>
      <c r="Z39" s="82"/>
      <c r="AA39" s="93"/>
      <c r="AB39" s="23"/>
      <c r="AC39" s="23"/>
      <c r="AD39" s="23"/>
      <c r="AE39" s="23"/>
      <c r="AF39" s="23"/>
      <c r="AG39" s="23"/>
      <c r="AH39" s="23"/>
      <c r="AI39" s="23"/>
      <c r="AJ39" s="23"/>
      <c r="AK39" s="23"/>
      <c r="AL39" s="76"/>
      <c r="AM39" s="23"/>
      <c r="AN39" s="23"/>
      <c r="AO39" s="23"/>
      <c r="AP39" s="23"/>
      <c r="AQ39" s="23"/>
      <c r="AR39" s="23"/>
      <c r="AS39" s="23"/>
      <c r="AT39" s="23"/>
      <c r="AU39" s="23"/>
      <c r="AV39" s="23"/>
      <c r="AW39" s="23"/>
      <c r="AX39" s="76"/>
    </row>
    <row r="40" spans="1:50" ht="14.25" customHeight="1" x14ac:dyDescent="0.25">
      <c r="A40" s="69">
        <v>33</v>
      </c>
      <c r="B40" s="22">
        <f>'DATA SISWA'!E46</f>
        <v>0</v>
      </c>
      <c r="C40" s="63"/>
      <c r="D40" s="63"/>
      <c r="E40" s="63"/>
      <c r="F40" s="63"/>
      <c r="G40" s="63"/>
      <c r="H40" s="63"/>
      <c r="I40" s="63"/>
      <c r="J40" s="63"/>
      <c r="K40" s="63"/>
      <c r="L40" s="63"/>
      <c r="M40" s="63"/>
      <c r="N40" s="82"/>
      <c r="O40" s="88"/>
      <c r="P40" s="63"/>
      <c r="Q40" s="63"/>
      <c r="R40" s="63"/>
      <c r="S40" s="63"/>
      <c r="T40" s="63"/>
      <c r="U40" s="63"/>
      <c r="V40" s="63"/>
      <c r="W40" s="63"/>
      <c r="X40" s="63"/>
      <c r="Y40" s="63"/>
      <c r="Z40" s="82"/>
      <c r="AA40" s="93"/>
      <c r="AB40" s="23"/>
      <c r="AC40" s="23"/>
      <c r="AD40" s="23"/>
      <c r="AE40" s="23"/>
      <c r="AF40" s="23"/>
      <c r="AG40" s="23"/>
      <c r="AH40" s="23"/>
      <c r="AI40" s="23"/>
      <c r="AJ40" s="23"/>
      <c r="AK40" s="23"/>
      <c r="AL40" s="76"/>
      <c r="AM40" s="23"/>
      <c r="AN40" s="23"/>
      <c r="AO40" s="23"/>
      <c r="AP40" s="23"/>
      <c r="AQ40" s="23"/>
      <c r="AR40" s="23"/>
      <c r="AS40" s="23"/>
      <c r="AT40" s="23"/>
      <c r="AU40" s="23"/>
      <c r="AV40" s="23"/>
      <c r="AW40" s="23"/>
      <c r="AX40" s="76"/>
    </row>
    <row r="41" spans="1:50" ht="14.25" customHeight="1" x14ac:dyDescent="0.25">
      <c r="A41" s="69">
        <v>34</v>
      </c>
      <c r="B41" s="22">
        <f>'DATA SISWA'!E47</f>
        <v>0</v>
      </c>
      <c r="C41" s="63"/>
      <c r="D41" s="63"/>
      <c r="E41" s="63"/>
      <c r="F41" s="63"/>
      <c r="G41" s="63"/>
      <c r="H41" s="63"/>
      <c r="I41" s="63"/>
      <c r="J41" s="63"/>
      <c r="K41" s="63"/>
      <c r="L41" s="63"/>
      <c r="M41" s="63"/>
      <c r="N41" s="82"/>
      <c r="O41" s="88"/>
      <c r="P41" s="63"/>
      <c r="Q41" s="63"/>
      <c r="R41" s="63"/>
      <c r="S41" s="63"/>
      <c r="T41" s="63"/>
      <c r="U41" s="63"/>
      <c r="V41" s="63"/>
      <c r="W41" s="63"/>
      <c r="X41" s="63"/>
      <c r="Y41" s="63"/>
      <c r="Z41" s="82"/>
      <c r="AA41" s="86"/>
      <c r="AB41" s="24"/>
      <c r="AC41" s="24"/>
      <c r="AD41" s="24"/>
      <c r="AE41" s="24"/>
      <c r="AF41" s="24"/>
      <c r="AG41" s="24"/>
      <c r="AH41" s="24"/>
      <c r="AI41" s="24"/>
      <c r="AJ41" s="24"/>
      <c r="AK41" s="24"/>
      <c r="AL41" s="71"/>
      <c r="AM41" s="24"/>
      <c r="AN41" s="24"/>
      <c r="AO41" s="24"/>
      <c r="AP41" s="24"/>
      <c r="AQ41" s="24"/>
      <c r="AR41" s="24"/>
      <c r="AS41" s="24"/>
      <c r="AT41" s="24"/>
      <c r="AU41" s="24"/>
      <c r="AV41" s="24"/>
      <c r="AW41" s="24"/>
      <c r="AX41" s="71"/>
    </row>
    <row r="42" spans="1:50" ht="14.25" customHeight="1" x14ac:dyDescent="0.25">
      <c r="A42" s="69">
        <v>35</v>
      </c>
      <c r="B42" s="22">
        <f>'DATA SISWA'!E48</f>
        <v>0</v>
      </c>
      <c r="C42" s="40"/>
      <c r="D42" s="40"/>
      <c r="E42" s="40"/>
      <c r="F42" s="40"/>
      <c r="G42" s="40"/>
      <c r="H42" s="40"/>
      <c r="I42" s="40"/>
      <c r="J42" s="40"/>
      <c r="K42" s="40"/>
      <c r="L42" s="40"/>
      <c r="M42" s="40"/>
      <c r="N42" s="83"/>
      <c r="O42" s="89"/>
      <c r="P42" s="41"/>
      <c r="Q42" s="41"/>
      <c r="R42" s="41"/>
      <c r="S42" s="41"/>
      <c r="T42" s="41"/>
      <c r="U42" s="41"/>
      <c r="V42" s="41"/>
      <c r="W42" s="41"/>
      <c r="X42" s="41"/>
      <c r="Y42" s="41"/>
      <c r="Z42" s="90"/>
      <c r="AA42" s="86"/>
      <c r="AB42" s="24"/>
      <c r="AC42" s="24"/>
      <c r="AD42" s="24"/>
      <c r="AE42" s="24"/>
      <c r="AF42" s="24"/>
      <c r="AG42" s="24"/>
      <c r="AH42" s="24"/>
      <c r="AI42" s="24"/>
      <c r="AJ42" s="24"/>
      <c r="AK42" s="24"/>
      <c r="AL42" s="71"/>
      <c r="AM42" s="24"/>
      <c r="AN42" s="24"/>
      <c r="AO42" s="24"/>
      <c r="AP42" s="24"/>
      <c r="AQ42" s="24"/>
      <c r="AR42" s="24"/>
      <c r="AS42" s="24"/>
      <c r="AT42" s="24"/>
      <c r="AU42" s="24"/>
      <c r="AV42" s="24"/>
      <c r="AW42" s="24"/>
      <c r="AX42" s="71"/>
    </row>
    <row r="43" spans="1:50" ht="14.25" customHeight="1" x14ac:dyDescent="0.25">
      <c r="A43" s="69">
        <v>36</v>
      </c>
      <c r="B43" s="22">
        <f>'DATA SISWA'!E49</f>
        <v>0</v>
      </c>
      <c r="C43" s="40"/>
      <c r="D43" s="40"/>
      <c r="E43" s="40"/>
      <c r="F43" s="40"/>
      <c r="G43" s="40"/>
      <c r="H43" s="40"/>
      <c r="I43" s="40"/>
      <c r="J43" s="40"/>
      <c r="K43" s="40"/>
      <c r="L43" s="40"/>
      <c r="M43" s="40"/>
      <c r="N43" s="83"/>
      <c r="O43" s="89"/>
      <c r="P43" s="41"/>
      <c r="Q43" s="41"/>
      <c r="R43" s="41"/>
      <c r="S43" s="41"/>
      <c r="T43" s="41"/>
      <c r="U43" s="41"/>
      <c r="V43" s="41"/>
      <c r="W43" s="41"/>
      <c r="X43" s="41"/>
      <c r="Y43" s="41"/>
      <c r="Z43" s="90"/>
      <c r="AA43" s="86"/>
      <c r="AB43" s="24"/>
      <c r="AC43" s="24"/>
      <c r="AD43" s="24"/>
      <c r="AE43" s="24"/>
      <c r="AF43" s="24"/>
      <c r="AG43" s="24"/>
      <c r="AH43" s="24"/>
      <c r="AI43" s="24"/>
      <c r="AJ43" s="24"/>
      <c r="AK43" s="24"/>
      <c r="AL43" s="71"/>
      <c r="AM43" s="24"/>
      <c r="AN43" s="24"/>
      <c r="AO43" s="24"/>
      <c r="AP43" s="24"/>
      <c r="AQ43" s="24"/>
      <c r="AR43" s="24"/>
      <c r="AS43" s="24"/>
      <c r="AT43" s="24"/>
      <c r="AU43" s="24"/>
      <c r="AV43" s="24"/>
      <c r="AW43" s="24"/>
      <c r="AX43" s="71"/>
    </row>
    <row r="44" spans="1:50" ht="14.25" customHeight="1" x14ac:dyDescent="0.25">
      <c r="A44" s="69">
        <v>37</v>
      </c>
      <c r="B44" s="22">
        <f>'DATA SISWA'!E50</f>
        <v>0</v>
      </c>
      <c r="C44" s="40"/>
      <c r="D44" s="40"/>
      <c r="E44" s="40"/>
      <c r="F44" s="40"/>
      <c r="G44" s="40"/>
      <c r="H44" s="40"/>
      <c r="I44" s="40"/>
      <c r="J44" s="40"/>
      <c r="K44" s="40"/>
      <c r="L44" s="40"/>
      <c r="M44" s="40"/>
      <c r="N44" s="83"/>
      <c r="O44" s="89"/>
      <c r="P44" s="41"/>
      <c r="Q44" s="41"/>
      <c r="R44" s="41"/>
      <c r="S44" s="41"/>
      <c r="T44" s="41"/>
      <c r="U44" s="41"/>
      <c r="V44" s="41"/>
      <c r="W44" s="41"/>
      <c r="X44" s="41"/>
      <c r="Y44" s="41"/>
      <c r="Z44" s="90"/>
      <c r="AA44" s="86"/>
      <c r="AB44" s="24"/>
      <c r="AC44" s="24"/>
      <c r="AD44" s="24"/>
      <c r="AE44" s="24"/>
      <c r="AF44" s="24"/>
      <c r="AG44" s="24"/>
      <c r="AH44" s="24"/>
      <c r="AI44" s="24"/>
      <c r="AJ44" s="24"/>
      <c r="AK44" s="24"/>
      <c r="AL44" s="71"/>
      <c r="AM44" s="24"/>
      <c r="AN44" s="24"/>
      <c r="AO44" s="24"/>
      <c r="AP44" s="24"/>
      <c r="AQ44" s="24"/>
      <c r="AR44" s="24"/>
      <c r="AS44" s="24"/>
      <c r="AT44" s="24"/>
      <c r="AU44" s="24"/>
      <c r="AV44" s="24"/>
      <c r="AW44" s="24"/>
      <c r="AX44" s="71"/>
    </row>
    <row r="45" spans="1:50" ht="14.25" customHeight="1" x14ac:dyDescent="0.25">
      <c r="A45" s="69">
        <v>38</v>
      </c>
      <c r="B45" s="22">
        <f>'DATA SISWA'!E51</f>
        <v>0</v>
      </c>
      <c r="C45" s="40"/>
      <c r="D45" s="40"/>
      <c r="E45" s="40"/>
      <c r="F45" s="40"/>
      <c r="G45" s="40"/>
      <c r="H45" s="40"/>
      <c r="I45" s="40"/>
      <c r="J45" s="40"/>
      <c r="K45" s="40"/>
      <c r="L45" s="40"/>
      <c r="M45" s="40"/>
      <c r="N45" s="83"/>
      <c r="O45" s="89"/>
      <c r="P45" s="41"/>
      <c r="Q45" s="41"/>
      <c r="R45" s="41"/>
      <c r="S45" s="41"/>
      <c r="T45" s="41"/>
      <c r="U45" s="41"/>
      <c r="V45" s="41"/>
      <c r="W45" s="41"/>
      <c r="X45" s="41"/>
      <c r="Y45" s="41"/>
      <c r="Z45" s="90"/>
      <c r="AA45" s="86"/>
      <c r="AB45" s="24"/>
      <c r="AC45" s="24"/>
      <c r="AD45" s="24"/>
      <c r="AE45" s="24"/>
      <c r="AF45" s="24"/>
      <c r="AG45" s="24"/>
      <c r="AH45" s="24"/>
      <c r="AI45" s="24"/>
      <c r="AJ45" s="24"/>
      <c r="AK45" s="24"/>
      <c r="AL45" s="71"/>
      <c r="AM45" s="24"/>
      <c r="AN45" s="24"/>
      <c r="AO45" s="24"/>
      <c r="AP45" s="24"/>
      <c r="AQ45" s="24"/>
      <c r="AR45" s="24"/>
      <c r="AS45" s="24"/>
      <c r="AT45" s="24"/>
      <c r="AU45" s="24"/>
      <c r="AV45" s="24"/>
      <c r="AW45" s="24"/>
      <c r="AX45" s="71"/>
    </row>
    <row r="46" spans="1:50" ht="14.25" customHeight="1" x14ac:dyDescent="0.25">
      <c r="A46" s="69">
        <v>39</v>
      </c>
      <c r="B46" s="22">
        <f>'DATA SISWA'!E52</f>
        <v>0</v>
      </c>
      <c r="C46" s="40"/>
      <c r="D46" s="40"/>
      <c r="E46" s="40"/>
      <c r="F46" s="40"/>
      <c r="G46" s="40"/>
      <c r="H46" s="40"/>
      <c r="I46" s="40"/>
      <c r="J46" s="40"/>
      <c r="K46" s="40"/>
      <c r="L46" s="40"/>
      <c r="M46" s="40"/>
      <c r="N46" s="83"/>
      <c r="O46" s="89"/>
      <c r="P46" s="41"/>
      <c r="Q46" s="41"/>
      <c r="R46" s="41"/>
      <c r="S46" s="41"/>
      <c r="T46" s="41"/>
      <c r="U46" s="41"/>
      <c r="V46" s="41"/>
      <c r="W46" s="41"/>
      <c r="X46" s="41"/>
      <c r="Y46" s="41"/>
      <c r="Z46" s="90"/>
      <c r="AA46" s="86"/>
      <c r="AB46" s="24"/>
      <c r="AC46" s="24"/>
      <c r="AD46" s="24"/>
      <c r="AE46" s="24"/>
      <c r="AF46" s="24"/>
      <c r="AG46" s="24"/>
      <c r="AH46" s="24"/>
      <c r="AI46" s="24"/>
      <c r="AJ46" s="24"/>
      <c r="AK46" s="24"/>
      <c r="AL46" s="71"/>
      <c r="AM46" s="24"/>
      <c r="AN46" s="24"/>
      <c r="AO46" s="24"/>
      <c r="AP46" s="24"/>
      <c r="AQ46" s="24"/>
      <c r="AR46" s="24"/>
      <c r="AS46" s="24"/>
      <c r="AT46" s="24"/>
      <c r="AU46" s="24"/>
      <c r="AV46" s="24"/>
      <c r="AW46" s="24"/>
      <c r="AX46" s="71"/>
    </row>
    <row r="47" spans="1:50" ht="14.25" customHeight="1" thickBot="1" x14ac:dyDescent="0.3">
      <c r="A47" s="72">
        <v>40</v>
      </c>
      <c r="B47" s="22">
        <f>'DATA SISWA'!E53</f>
        <v>0</v>
      </c>
      <c r="C47" s="77"/>
      <c r="D47" s="77"/>
      <c r="E47" s="77"/>
      <c r="F47" s="77"/>
      <c r="G47" s="77"/>
      <c r="H47" s="77"/>
      <c r="I47" s="77"/>
      <c r="J47" s="77"/>
      <c r="K47" s="77"/>
      <c r="L47" s="77"/>
      <c r="M47" s="77"/>
      <c r="N47" s="84"/>
      <c r="O47" s="91"/>
      <c r="P47" s="78"/>
      <c r="Q47" s="78"/>
      <c r="R47" s="78"/>
      <c r="S47" s="78"/>
      <c r="T47" s="78"/>
      <c r="U47" s="78"/>
      <c r="V47" s="78"/>
      <c r="W47" s="78"/>
      <c r="X47" s="78"/>
      <c r="Y47" s="78"/>
      <c r="Z47" s="92"/>
      <c r="AA47" s="87"/>
      <c r="AB47" s="74"/>
      <c r="AC47" s="74"/>
      <c r="AD47" s="74"/>
      <c r="AE47" s="74"/>
      <c r="AF47" s="74"/>
      <c r="AG47" s="74"/>
      <c r="AH47" s="74"/>
      <c r="AI47" s="74"/>
      <c r="AJ47" s="74"/>
      <c r="AK47" s="74"/>
      <c r="AL47" s="75"/>
      <c r="AM47" s="74"/>
      <c r="AN47" s="74"/>
      <c r="AO47" s="74"/>
      <c r="AP47" s="74"/>
      <c r="AQ47" s="74"/>
      <c r="AR47" s="74"/>
      <c r="AS47" s="74"/>
      <c r="AT47" s="74"/>
      <c r="AU47" s="74"/>
      <c r="AV47" s="74"/>
      <c r="AW47" s="74"/>
      <c r="AX47" s="75"/>
    </row>
    <row r="48" spans="1:50" ht="14.25" customHeight="1" x14ac:dyDescent="0.25">
      <c r="A48" s="21"/>
      <c r="B48" s="21"/>
      <c r="C48" s="25"/>
      <c r="D48" s="25"/>
      <c r="E48" s="25"/>
      <c r="F48" s="25"/>
      <c r="G48" s="25"/>
      <c r="H48" s="25"/>
      <c r="I48" s="25"/>
      <c r="J48" s="25"/>
      <c r="K48" s="25"/>
      <c r="L48" s="25"/>
      <c r="M48" s="25"/>
      <c r="N48" s="25"/>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25"/>
      <c r="D49" s="25"/>
      <c r="E49" s="25"/>
      <c r="F49" s="25"/>
      <c r="G49" s="25"/>
      <c r="H49" s="25"/>
      <c r="I49" s="25"/>
      <c r="J49" s="25"/>
      <c r="K49" s="25"/>
      <c r="L49" s="25"/>
      <c r="M49" s="25"/>
      <c r="N49" s="25"/>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25"/>
      <c r="D50" s="25"/>
      <c r="E50" s="25"/>
      <c r="F50" s="25"/>
      <c r="G50" s="25"/>
      <c r="H50" s="25"/>
      <c r="I50" s="25"/>
      <c r="J50" s="25"/>
      <c r="K50" s="25"/>
      <c r="L50" s="25"/>
      <c r="M50" s="25"/>
      <c r="N50" s="25"/>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25"/>
      <c r="D51" s="25"/>
      <c r="E51" s="25"/>
      <c r="F51" s="25"/>
      <c r="G51" s="25"/>
      <c r="H51" s="25"/>
      <c r="I51" s="25"/>
      <c r="J51" s="25"/>
      <c r="K51" s="25"/>
      <c r="L51" s="25"/>
      <c r="M51" s="25"/>
      <c r="N51" s="25"/>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25"/>
      <c r="D52" s="25"/>
      <c r="E52" s="25"/>
      <c r="F52" s="25"/>
      <c r="G52" s="25"/>
      <c r="H52" s="25"/>
      <c r="I52" s="25"/>
      <c r="J52" s="25"/>
      <c r="K52" s="25"/>
      <c r="L52" s="25"/>
      <c r="M52" s="25"/>
      <c r="N52" s="25"/>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25"/>
      <c r="D53" s="25"/>
      <c r="E53" s="25"/>
      <c r="F53" s="25"/>
      <c r="G53" s="25"/>
      <c r="H53" s="25"/>
      <c r="I53" s="25"/>
      <c r="J53" s="25"/>
      <c r="K53" s="25"/>
      <c r="L53" s="25"/>
      <c r="M53" s="25"/>
      <c r="N53" s="25"/>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25"/>
      <c r="D54" s="25"/>
      <c r="E54" s="25"/>
      <c r="F54" s="25"/>
      <c r="G54" s="25"/>
      <c r="H54" s="25"/>
      <c r="I54" s="25"/>
      <c r="J54" s="25"/>
      <c r="K54" s="25"/>
      <c r="L54" s="25"/>
      <c r="M54" s="25"/>
      <c r="N54" s="25"/>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25"/>
      <c r="D55" s="25"/>
      <c r="E55" s="25"/>
      <c r="F55" s="25"/>
      <c r="G55" s="25"/>
      <c r="H55" s="25"/>
      <c r="I55" s="25"/>
      <c r="J55" s="25"/>
      <c r="K55" s="25"/>
      <c r="L55" s="25"/>
      <c r="M55" s="25"/>
      <c r="N55" s="25"/>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25"/>
      <c r="D56" s="25"/>
      <c r="E56" s="25"/>
      <c r="F56" s="25"/>
      <c r="G56" s="25"/>
      <c r="H56" s="25"/>
      <c r="I56" s="25"/>
      <c r="J56" s="25"/>
      <c r="K56" s="25"/>
      <c r="L56" s="25"/>
      <c r="M56" s="25"/>
      <c r="N56" s="25"/>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25"/>
      <c r="D57" s="25"/>
      <c r="E57" s="25"/>
      <c r="F57" s="25"/>
      <c r="G57" s="25"/>
      <c r="H57" s="25"/>
      <c r="I57" s="25"/>
      <c r="J57" s="25"/>
      <c r="K57" s="25"/>
      <c r="L57" s="25"/>
      <c r="M57" s="25"/>
      <c r="N57" s="25"/>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25"/>
      <c r="D58" s="25"/>
      <c r="E58" s="25"/>
      <c r="F58" s="25"/>
      <c r="G58" s="25"/>
      <c r="H58" s="25"/>
      <c r="I58" s="25"/>
      <c r="J58" s="25"/>
      <c r="K58" s="25"/>
      <c r="L58" s="25"/>
      <c r="M58" s="25"/>
      <c r="N58" s="25"/>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25"/>
      <c r="D59" s="25"/>
      <c r="E59" s="25"/>
      <c r="F59" s="25"/>
      <c r="G59" s="25"/>
      <c r="H59" s="25"/>
      <c r="I59" s="25"/>
      <c r="J59" s="25"/>
      <c r="K59" s="25"/>
      <c r="L59" s="25"/>
      <c r="M59" s="25"/>
      <c r="N59" s="25"/>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25"/>
      <c r="D60" s="25"/>
      <c r="E60" s="25"/>
      <c r="F60" s="25"/>
      <c r="G60" s="25"/>
      <c r="H60" s="25"/>
      <c r="I60" s="25"/>
      <c r="J60" s="25"/>
      <c r="K60" s="25"/>
      <c r="L60" s="25"/>
      <c r="M60" s="25"/>
      <c r="N60" s="25"/>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25"/>
      <c r="D61" s="25"/>
      <c r="E61" s="25"/>
      <c r="F61" s="25"/>
      <c r="G61" s="25"/>
      <c r="H61" s="25"/>
      <c r="I61" s="25"/>
      <c r="J61" s="25"/>
      <c r="K61" s="25"/>
      <c r="L61" s="25"/>
      <c r="M61" s="25"/>
      <c r="N61" s="25"/>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25"/>
      <c r="D62" s="25"/>
      <c r="E62" s="25"/>
      <c r="F62" s="25"/>
      <c r="G62" s="25"/>
      <c r="H62" s="25"/>
      <c r="I62" s="25"/>
      <c r="J62" s="25"/>
      <c r="K62" s="25"/>
      <c r="L62" s="25"/>
      <c r="M62" s="25"/>
      <c r="N62" s="25"/>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25"/>
      <c r="D63" s="25"/>
      <c r="E63" s="25"/>
      <c r="F63" s="25"/>
      <c r="G63" s="25"/>
      <c r="H63" s="25"/>
      <c r="I63" s="25"/>
      <c r="J63" s="25"/>
      <c r="K63" s="25"/>
      <c r="L63" s="25"/>
      <c r="M63" s="25"/>
      <c r="N63" s="25"/>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25"/>
      <c r="D64" s="25"/>
      <c r="E64" s="25"/>
      <c r="F64" s="25"/>
      <c r="G64" s="25"/>
      <c r="H64" s="25"/>
      <c r="I64" s="25"/>
      <c r="J64" s="25"/>
      <c r="K64" s="25"/>
      <c r="L64" s="25"/>
      <c r="M64" s="25"/>
      <c r="N64" s="25"/>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25"/>
      <c r="D65" s="25"/>
      <c r="E65" s="25"/>
      <c r="F65" s="25"/>
      <c r="G65" s="25"/>
      <c r="H65" s="25"/>
      <c r="I65" s="25"/>
      <c r="J65" s="25"/>
      <c r="K65" s="25"/>
      <c r="L65" s="25"/>
      <c r="M65" s="25"/>
      <c r="N65" s="25"/>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25"/>
      <c r="D66" s="25"/>
      <c r="E66" s="25"/>
      <c r="F66" s="25"/>
      <c r="G66" s="25"/>
      <c r="H66" s="25"/>
      <c r="I66" s="25"/>
      <c r="J66" s="25"/>
      <c r="K66" s="25"/>
      <c r="L66" s="25"/>
      <c r="M66" s="25"/>
      <c r="N66" s="25"/>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25"/>
      <c r="D67" s="25"/>
      <c r="E67" s="25"/>
      <c r="F67" s="25"/>
      <c r="G67" s="25"/>
      <c r="H67" s="25"/>
      <c r="I67" s="25"/>
      <c r="J67" s="25"/>
      <c r="K67" s="25"/>
      <c r="L67" s="25"/>
      <c r="M67" s="25"/>
      <c r="N67" s="25"/>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25"/>
      <c r="D68" s="25"/>
      <c r="E68" s="25"/>
      <c r="F68" s="25"/>
      <c r="G68" s="25"/>
      <c r="H68" s="25"/>
      <c r="I68" s="25"/>
      <c r="J68" s="25"/>
      <c r="K68" s="25"/>
      <c r="L68" s="25"/>
      <c r="M68" s="25"/>
      <c r="N68" s="2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25"/>
      <c r="D69" s="25"/>
      <c r="E69" s="25"/>
      <c r="F69" s="25"/>
      <c r="G69" s="25"/>
      <c r="H69" s="25"/>
      <c r="I69" s="25"/>
      <c r="J69" s="25"/>
      <c r="K69" s="25"/>
      <c r="L69" s="25"/>
      <c r="M69" s="25"/>
      <c r="N69" s="25"/>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25"/>
      <c r="D70" s="25"/>
      <c r="E70" s="25"/>
      <c r="F70" s="25"/>
      <c r="G70" s="25"/>
      <c r="H70" s="25"/>
      <c r="I70" s="25"/>
      <c r="J70" s="25"/>
      <c r="K70" s="25"/>
      <c r="L70" s="25"/>
      <c r="M70" s="25"/>
      <c r="N70" s="25"/>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25"/>
      <c r="D71" s="25"/>
      <c r="E71" s="25"/>
      <c r="F71" s="25"/>
      <c r="G71" s="25"/>
      <c r="H71" s="25"/>
      <c r="I71" s="25"/>
      <c r="J71" s="25"/>
      <c r="K71" s="25"/>
      <c r="L71" s="25"/>
      <c r="M71" s="25"/>
      <c r="N71" s="25"/>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25"/>
      <c r="D72" s="25"/>
      <c r="E72" s="25"/>
      <c r="F72" s="25"/>
      <c r="G72" s="25"/>
      <c r="H72" s="25"/>
      <c r="I72" s="25"/>
      <c r="J72" s="25"/>
      <c r="K72" s="25"/>
      <c r="L72" s="25"/>
      <c r="M72" s="25"/>
      <c r="N72" s="25"/>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25"/>
      <c r="D73" s="25"/>
      <c r="E73" s="25"/>
      <c r="F73" s="25"/>
      <c r="G73" s="25"/>
      <c r="H73" s="25"/>
      <c r="I73" s="25"/>
      <c r="J73" s="25"/>
      <c r="K73" s="25"/>
      <c r="L73" s="25"/>
      <c r="M73" s="25"/>
      <c r="N73" s="25"/>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25"/>
      <c r="D74" s="25"/>
      <c r="E74" s="25"/>
      <c r="F74" s="25"/>
      <c r="G74" s="25"/>
      <c r="H74" s="25"/>
      <c r="I74" s="25"/>
      <c r="J74" s="25"/>
      <c r="K74" s="25"/>
      <c r="L74" s="25"/>
      <c r="M74" s="25"/>
      <c r="N74" s="25"/>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25"/>
      <c r="D75" s="25"/>
      <c r="E75" s="25"/>
      <c r="F75" s="25"/>
      <c r="G75" s="25"/>
      <c r="H75" s="25"/>
      <c r="I75" s="25"/>
      <c r="J75" s="25"/>
      <c r="K75" s="25"/>
      <c r="L75" s="25"/>
      <c r="M75" s="25"/>
      <c r="N75" s="25"/>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25"/>
      <c r="D76" s="25"/>
      <c r="E76" s="25"/>
      <c r="F76" s="25"/>
      <c r="G76" s="25"/>
      <c r="H76" s="25"/>
      <c r="I76" s="25"/>
      <c r="J76" s="25"/>
      <c r="K76" s="25"/>
      <c r="L76" s="25"/>
      <c r="M76" s="25"/>
      <c r="N76" s="25"/>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25"/>
      <c r="D77" s="25"/>
      <c r="E77" s="25"/>
      <c r="F77" s="25"/>
      <c r="G77" s="25"/>
      <c r="H77" s="25"/>
      <c r="I77" s="25"/>
      <c r="J77" s="25"/>
      <c r="K77" s="25"/>
      <c r="L77" s="25"/>
      <c r="M77" s="25"/>
      <c r="N77" s="25"/>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25"/>
      <c r="D78" s="25"/>
      <c r="E78" s="25"/>
      <c r="F78" s="25"/>
      <c r="G78" s="25"/>
      <c r="H78" s="25"/>
      <c r="I78" s="25"/>
      <c r="J78" s="25"/>
      <c r="K78" s="25"/>
      <c r="L78" s="25"/>
      <c r="M78" s="25"/>
      <c r="N78" s="25"/>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25"/>
      <c r="D79" s="25"/>
      <c r="E79" s="25"/>
      <c r="F79" s="25"/>
      <c r="G79" s="25"/>
      <c r="H79" s="25"/>
      <c r="I79" s="25"/>
      <c r="J79" s="25"/>
      <c r="K79" s="25"/>
      <c r="L79" s="25"/>
      <c r="M79" s="25"/>
      <c r="N79" s="25"/>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25"/>
      <c r="D80" s="25"/>
      <c r="E80" s="25"/>
      <c r="F80" s="25"/>
      <c r="G80" s="25"/>
      <c r="H80" s="25"/>
      <c r="I80" s="25"/>
      <c r="J80" s="25"/>
      <c r="K80" s="25"/>
      <c r="L80" s="25"/>
      <c r="M80" s="25"/>
      <c r="N80" s="25"/>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25"/>
      <c r="D81" s="25"/>
      <c r="E81" s="25"/>
      <c r="F81" s="25"/>
      <c r="G81" s="25"/>
      <c r="H81" s="25"/>
      <c r="I81" s="25"/>
      <c r="J81" s="25"/>
      <c r="K81" s="25"/>
      <c r="L81" s="25"/>
      <c r="M81" s="25"/>
      <c r="N81" s="25"/>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25"/>
      <c r="D82" s="25"/>
      <c r="E82" s="25"/>
      <c r="F82" s="25"/>
      <c r="G82" s="25"/>
      <c r="H82" s="25"/>
      <c r="I82" s="25"/>
      <c r="J82" s="25"/>
      <c r="K82" s="25"/>
      <c r="L82" s="25"/>
      <c r="M82" s="25"/>
      <c r="N82" s="25"/>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25"/>
      <c r="D83" s="25"/>
      <c r="E83" s="25"/>
      <c r="F83" s="25"/>
      <c r="G83" s="25"/>
      <c r="H83" s="25"/>
      <c r="I83" s="25"/>
      <c r="J83" s="25"/>
      <c r="K83" s="25"/>
      <c r="L83" s="25"/>
      <c r="M83" s="25"/>
      <c r="N83" s="25"/>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25"/>
      <c r="D84" s="25"/>
      <c r="E84" s="25"/>
      <c r="F84" s="25"/>
      <c r="G84" s="25"/>
      <c r="H84" s="25"/>
      <c r="I84" s="25"/>
      <c r="J84" s="25"/>
      <c r="K84" s="25"/>
      <c r="L84" s="25"/>
      <c r="M84" s="25"/>
      <c r="N84" s="25"/>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25"/>
      <c r="D85" s="25"/>
      <c r="E85" s="25"/>
      <c r="F85" s="25"/>
      <c r="G85" s="25"/>
      <c r="H85" s="25"/>
      <c r="I85" s="25"/>
      <c r="J85" s="25"/>
      <c r="K85" s="25"/>
      <c r="L85" s="25"/>
      <c r="M85" s="25"/>
      <c r="N85" s="25"/>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25"/>
      <c r="D86" s="25"/>
      <c r="E86" s="25"/>
      <c r="F86" s="25"/>
      <c r="G86" s="25"/>
      <c r="H86" s="25"/>
      <c r="I86" s="25"/>
      <c r="J86" s="25"/>
      <c r="K86" s="25"/>
      <c r="L86" s="25"/>
      <c r="M86" s="25"/>
      <c r="N86" s="25"/>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25"/>
      <c r="D87" s="25"/>
      <c r="E87" s="25"/>
      <c r="F87" s="25"/>
      <c r="G87" s="25"/>
      <c r="H87" s="25"/>
      <c r="I87" s="25"/>
      <c r="J87" s="25"/>
      <c r="K87" s="25"/>
      <c r="L87" s="25"/>
      <c r="M87" s="25"/>
      <c r="N87" s="25"/>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25"/>
      <c r="D88" s="25"/>
      <c r="E88" s="25"/>
      <c r="F88" s="25"/>
      <c r="G88" s="25"/>
      <c r="H88" s="25"/>
      <c r="I88" s="25"/>
      <c r="J88" s="25"/>
      <c r="K88" s="25"/>
      <c r="L88" s="25"/>
      <c r="M88" s="25"/>
      <c r="N88" s="25"/>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25"/>
      <c r="D89" s="25"/>
      <c r="E89" s="25"/>
      <c r="F89" s="25"/>
      <c r="G89" s="25"/>
      <c r="H89" s="25"/>
      <c r="I89" s="25"/>
      <c r="J89" s="25"/>
      <c r="K89" s="25"/>
      <c r="L89" s="25"/>
      <c r="M89" s="25"/>
      <c r="N89" s="25"/>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25"/>
      <c r="D90" s="25"/>
      <c r="E90" s="25"/>
      <c r="F90" s="25"/>
      <c r="G90" s="25"/>
      <c r="H90" s="25"/>
      <c r="I90" s="25"/>
      <c r="J90" s="25"/>
      <c r="K90" s="25"/>
      <c r="L90" s="25"/>
      <c r="M90" s="25"/>
      <c r="N90" s="25"/>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25"/>
      <c r="D91" s="25"/>
      <c r="E91" s="25"/>
      <c r="F91" s="25"/>
      <c r="G91" s="25"/>
      <c r="H91" s="25"/>
      <c r="I91" s="25"/>
      <c r="J91" s="25"/>
      <c r="K91" s="25"/>
      <c r="L91" s="25"/>
      <c r="M91" s="25"/>
      <c r="N91" s="25"/>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25"/>
      <c r="D92" s="25"/>
      <c r="E92" s="25"/>
      <c r="F92" s="25"/>
      <c r="G92" s="25"/>
      <c r="H92" s="25"/>
      <c r="I92" s="25"/>
      <c r="J92" s="25"/>
      <c r="K92" s="25"/>
      <c r="L92" s="25"/>
      <c r="M92" s="25"/>
      <c r="N92" s="25"/>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25"/>
      <c r="D93" s="25"/>
      <c r="E93" s="25"/>
      <c r="F93" s="25"/>
      <c r="G93" s="25"/>
      <c r="H93" s="25"/>
      <c r="I93" s="25"/>
      <c r="J93" s="25"/>
      <c r="K93" s="25"/>
      <c r="L93" s="25"/>
      <c r="M93" s="25"/>
      <c r="N93" s="25"/>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25"/>
      <c r="D94" s="25"/>
      <c r="E94" s="25"/>
      <c r="F94" s="25"/>
      <c r="G94" s="25"/>
      <c r="H94" s="25"/>
      <c r="I94" s="25"/>
      <c r="J94" s="25"/>
      <c r="K94" s="25"/>
      <c r="L94" s="25"/>
      <c r="M94" s="25"/>
      <c r="N94" s="25"/>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25"/>
      <c r="D95" s="25"/>
      <c r="E95" s="25"/>
      <c r="F95" s="25"/>
      <c r="G95" s="25"/>
      <c r="H95" s="25"/>
      <c r="I95" s="25"/>
      <c r="J95" s="25"/>
      <c r="K95" s="25"/>
      <c r="L95" s="25"/>
      <c r="M95" s="25"/>
      <c r="N95" s="25"/>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25"/>
      <c r="D96" s="25"/>
      <c r="E96" s="25"/>
      <c r="F96" s="25"/>
      <c r="G96" s="25"/>
      <c r="H96" s="25"/>
      <c r="I96" s="25"/>
      <c r="J96" s="25"/>
      <c r="K96" s="25"/>
      <c r="L96" s="25"/>
      <c r="M96" s="25"/>
      <c r="N96" s="25"/>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25"/>
      <c r="D97" s="25"/>
      <c r="E97" s="25"/>
      <c r="F97" s="25"/>
      <c r="G97" s="25"/>
      <c r="H97" s="25"/>
      <c r="I97" s="25"/>
      <c r="J97" s="25"/>
      <c r="K97" s="25"/>
      <c r="L97" s="25"/>
      <c r="M97" s="25"/>
      <c r="N97" s="25"/>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25"/>
      <c r="D98" s="25"/>
      <c r="E98" s="25"/>
      <c r="F98" s="25"/>
      <c r="G98" s="25"/>
      <c r="H98" s="25"/>
      <c r="I98" s="25"/>
      <c r="J98" s="25"/>
      <c r="K98" s="25"/>
      <c r="L98" s="25"/>
      <c r="M98" s="25"/>
      <c r="N98" s="25"/>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25"/>
      <c r="D99" s="25"/>
      <c r="E99" s="25"/>
      <c r="F99" s="25"/>
      <c r="G99" s="25"/>
      <c r="H99" s="25"/>
      <c r="I99" s="25"/>
      <c r="J99" s="25"/>
      <c r="K99" s="25"/>
      <c r="L99" s="25"/>
      <c r="M99" s="25"/>
      <c r="N99" s="25"/>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25"/>
      <c r="D100" s="25"/>
      <c r="E100" s="25"/>
      <c r="F100" s="25"/>
      <c r="G100" s="25"/>
      <c r="H100" s="25"/>
      <c r="I100" s="25"/>
      <c r="J100" s="25"/>
      <c r="K100" s="25"/>
      <c r="L100" s="25"/>
      <c r="M100" s="25"/>
      <c r="N100" s="25"/>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25"/>
      <c r="D101" s="25"/>
      <c r="E101" s="25"/>
      <c r="F101" s="25"/>
      <c r="G101" s="25"/>
      <c r="H101" s="25"/>
      <c r="I101" s="25"/>
      <c r="J101" s="25"/>
      <c r="K101" s="25"/>
      <c r="L101" s="25"/>
      <c r="M101" s="25"/>
      <c r="N101" s="25"/>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25"/>
      <c r="D102" s="25"/>
      <c r="E102" s="25"/>
      <c r="F102" s="25"/>
      <c r="G102" s="25"/>
      <c r="H102" s="25"/>
      <c r="I102" s="25"/>
      <c r="J102" s="25"/>
      <c r="K102" s="25"/>
      <c r="L102" s="25"/>
      <c r="M102" s="25"/>
      <c r="N102" s="25"/>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25"/>
      <c r="D103" s="25"/>
      <c r="E103" s="25"/>
      <c r="F103" s="25"/>
      <c r="G103" s="25"/>
      <c r="H103" s="25"/>
      <c r="I103" s="25"/>
      <c r="J103" s="25"/>
      <c r="K103" s="25"/>
      <c r="L103" s="25"/>
      <c r="M103" s="25"/>
      <c r="N103" s="25"/>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25"/>
      <c r="D104" s="25"/>
      <c r="E104" s="25"/>
      <c r="F104" s="25"/>
      <c r="G104" s="25"/>
      <c r="H104" s="25"/>
      <c r="I104" s="25"/>
      <c r="J104" s="25"/>
      <c r="K104" s="25"/>
      <c r="L104" s="25"/>
      <c r="M104" s="25"/>
      <c r="N104" s="25"/>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25"/>
      <c r="D105" s="25"/>
      <c r="E105" s="25"/>
      <c r="F105" s="25"/>
      <c r="G105" s="25"/>
      <c r="H105" s="25"/>
      <c r="I105" s="25"/>
      <c r="J105" s="25"/>
      <c r="K105" s="25"/>
      <c r="L105" s="25"/>
      <c r="M105" s="25"/>
      <c r="N105" s="25"/>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25"/>
      <c r="D106" s="25"/>
      <c r="E106" s="25"/>
      <c r="F106" s="25"/>
      <c r="G106" s="25"/>
      <c r="H106" s="25"/>
      <c r="I106" s="25"/>
      <c r="J106" s="25"/>
      <c r="K106" s="25"/>
      <c r="L106" s="25"/>
      <c r="M106" s="25"/>
      <c r="N106" s="25"/>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25"/>
      <c r="D107" s="25"/>
      <c r="E107" s="25"/>
      <c r="F107" s="25"/>
      <c r="G107" s="25"/>
      <c r="H107" s="25"/>
      <c r="I107" s="25"/>
      <c r="J107" s="25"/>
      <c r="K107" s="25"/>
      <c r="L107" s="25"/>
      <c r="M107" s="25"/>
      <c r="N107" s="25"/>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25"/>
      <c r="D108" s="25"/>
      <c r="E108" s="25"/>
      <c r="F108" s="25"/>
      <c r="G108" s="25"/>
      <c r="H108" s="25"/>
      <c r="I108" s="25"/>
      <c r="J108" s="25"/>
      <c r="K108" s="25"/>
      <c r="L108" s="25"/>
      <c r="M108" s="25"/>
      <c r="N108" s="25"/>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25"/>
      <c r="D109" s="25"/>
      <c r="E109" s="25"/>
      <c r="F109" s="25"/>
      <c r="G109" s="25"/>
      <c r="H109" s="25"/>
      <c r="I109" s="25"/>
      <c r="J109" s="25"/>
      <c r="K109" s="25"/>
      <c r="L109" s="25"/>
      <c r="M109" s="25"/>
      <c r="N109" s="25"/>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25"/>
      <c r="D110" s="25"/>
      <c r="E110" s="25"/>
      <c r="F110" s="25"/>
      <c r="G110" s="25"/>
      <c r="H110" s="25"/>
      <c r="I110" s="25"/>
      <c r="J110" s="25"/>
      <c r="K110" s="25"/>
      <c r="L110" s="25"/>
      <c r="M110" s="25"/>
      <c r="N110" s="25"/>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25"/>
      <c r="D111" s="25"/>
      <c r="E111" s="25"/>
      <c r="F111" s="25"/>
      <c r="G111" s="25"/>
      <c r="H111" s="25"/>
      <c r="I111" s="25"/>
      <c r="J111" s="25"/>
      <c r="K111" s="25"/>
      <c r="L111" s="25"/>
      <c r="M111" s="25"/>
      <c r="N111" s="25"/>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25"/>
      <c r="D112" s="25"/>
      <c r="E112" s="25"/>
      <c r="F112" s="25"/>
      <c r="G112" s="25"/>
      <c r="H112" s="25"/>
      <c r="I112" s="25"/>
      <c r="J112" s="25"/>
      <c r="K112" s="25"/>
      <c r="L112" s="25"/>
      <c r="M112" s="25"/>
      <c r="N112" s="25"/>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25"/>
      <c r="D113" s="25"/>
      <c r="E113" s="25"/>
      <c r="F113" s="25"/>
      <c r="G113" s="25"/>
      <c r="H113" s="25"/>
      <c r="I113" s="25"/>
      <c r="J113" s="25"/>
      <c r="K113" s="25"/>
      <c r="L113" s="25"/>
      <c r="M113" s="25"/>
      <c r="N113" s="25"/>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25"/>
      <c r="D114" s="25"/>
      <c r="E114" s="25"/>
      <c r="F114" s="25"/>
      <c r="G114" s="25"/>
      <c r="H114" s="25"/>
      <c r="I114" s="25"/>
      <c r="J114" s="25"/>
      <c r="K114" s="25"/>
      <c r="L114" s="25"/>
      <c r="M114" s="25"/>
      <c r="N114" s="25"/>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25"/>
      <c r="D115" s="25"/>
      <c r="E115" s="25"/>
      <c r="F115" s="25"/>
      <c r="G115" s="25"/>
      <c r="H115" s="25"/>
      <c r="I115" s="25"/>
      <c r="J115" s="25"/>
      <c r="K115" s="25"/>
      <c r="L115" s="25"/>
      <c r="M115" s="25"/>
      <c r="N115" s="25"/>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25"/>
      <c r="D116" s="25"/>
      <c r="E116" s="25"/>
      <c r="F116" s="25"/>
      <c r="G116" s="25"/>
      <c r="H116" s="25"/>
      <c r="I116" s="25"/>
      <c r="J116" s="25"/>
      <c r="K116" s="25"/>
      <c r="L116" s="25"/>
      <c r="M116" s="25"/>
      <c r="N116" s="25"/>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25"/>
      <c r="D117" s="25"/>
      <c r="E117" s="25"/>
      <c r="F117" s="25"/>
      <c r="G117" s="25"/>
      <c r="H117" s="25"/>
      <c r="I117" s="25"/>
      <c r="J117" s="25"/>
      <c r="K117" s="25"/>
      <c r="L117" s="25"/>
      <c r="M117" s="25"/>
      <c r="N117" s="25"/>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25"/>
      <c r="D118" s="25"/>
      <c r="E118" s="25"/>
      <c r="F118" s="25"/>
      <c r="G118" s="25"/>
      <c r="H118" s="25"/>
      <c r="I118" s="25"/>
      <c r="J118" s="25"/>
      <c r="K118" s="25"/>
      <c r="L118" s="25"/>
      <c r="M118" s="25"/>
      <c r="N118" s="25"/>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25"/>
      <c r="D119" s="25"/>
      <c r="E119" s="25"/>
      <c r="F119" s="25"/>
      <c r="G119" s="25"/>
      <c r="H119" s="25"/>
      <c r="I119" s="25"/>
      <c r="J119" s="25"/>
      <c r="K119" s="25"/>
      <c r="L119" s="25"/>
      <c r="M119" s="25"/>
      <c r="N119" s="25"/>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25"/>
      <c r="D120" s="25"/>
      <c r="E120" s="25"/>
      <c r="F120" s="25"/>
      <c r="G120" s="25"/>
      <c r="H120" s="25"/>
      <c r="I120" s="25"/>
      <c r="J120" s="25"/>
      <c r="K120" s="25"/>
      <c r="L120" s="25"/>
      <c r="M120" s="25"/>
      <c r="N120" s="25"/>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25"/>
      <c r="D121" s="25"/>
      <c r="E121" s="25"/>
      <c r="F121" s="25"/>
      <c r="G121" s="25"/>
      <c r="H121" s="25"/>
      <c r="I121" s="25"/>
      <c r="J121" s="25"/>
      <c r="K121" s="25"/>
      <c r="L121" s="25"/>
      <c r="M121" s="25"/>
      <c r="N121" s="25"/>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25"/>
      <c r="D122" s="25"/>
      <c r="E122" s="25"/>
      <c r="F122" s="25"/>
      <c r="G122" s="25"/>
      <c r="H122" s="25"/>
      <c r="I122" s="25"/>
      <c r="J122" s="25"/>
      <c r="K122" s="25"/>
      <c r="L122" s="25"/>
      <c r="M122" s="25"/>
      <c r="N122" s="25"/>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25"/>
      <c r="D123" s="25"/>
      <c r="E123" s="25"/>
      <c r="F123" s="25"/>
      <c r="G123" s="25"/>
      <c r="H123" s="25"/>
      <c r="I123" s="25"/>
      <c r="J123" s="25"/>
      <c r="K123" s="25"/>
      <c r="L123" s="25"/>
      <c r="M123" s="25"/>
      <c r="N123" s="25"/>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25"/>
      <c r="D124" s="25"/>
      <c r="E124" s="25"/>
      <c r="F124" s="25"/>
      <c r="G124" s="25"/>
      <c r="H124" s="25"/>
      <c r="I124" s="25"/>
      <c r="J124" s="25"/>
      <c r="K124" s="25"/>
      <c r="L124" s="25"/>
      <c r="M124" s="25"/>
      <c r="N124" s="25"/>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25"/>
      <c r="D125" s="25"/>
      <c r="E125" s="25"/>
      <c r="F125" s="25"/>
      <c r="G125" s="25"/>
      <c r="H125" s="25"/>
      <c r="I125" s="25"/>
      <c r="J125" s="25"/>
      <c r="K125" s="25"/>
      <c r="L125" s="25"/>
      <c r="M125" s="25"/>
      <c r="N125" s="25"/>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25"/>
      <c r="D126" s="25"/>
      <c r="E126" s="25"/>
      <c r="F126" s="25"/>
      <c r="G126" s="25"/>
      <c r="H126" s="25"/>
      <c r="I126" s="25"/>
      <c r="J126" s="25"/>
      <c r="K126" s="25"/>
      <c r="L126" s="25"/>
      <c r="M126" s="25"/>
      <c r="N126" s="25"/>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25"/>
      <c r="D127" s="25"/>
      <c r="E127" s="25"/>
      <c r="F127" s="25"/>
      <c r="G127" s="25"/>
      <c r="H127" s="25"/>
      <c r="I127" s="25"/>
      <c r="J127" s="25"/>
      <c r="K127" s="25"/>
      <c r="L127" s="25"/>
      <c r="M127" s="25"/>
      <c r="N127" s="25"/>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25"/>
      <c r="D128" s="25"/>
      <c r="E128" s="25"/>
      <c r="F128" s="25"/>
      <c r="G128" s="25"/>
      <c r="H128" s="25"/>
      <c r="I128" s="25"/>
      <c r="J128" s="25"/>
      <c r="K128" s="25"/>
      <c r="L128" s="25"/>
      <c r="M128" s="25"/>
      <c r="N128" s="25"/>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25"/>
      <c r="D129" s="25"/>
      <c r="E129" s="25"/>
      <c r="F129" s="25"/>
      <c r="G129" s="25"/>
      <c r="H129" s="25"/>
      <c r="I129" s="25"/>
      <c r="J129" s="25"/>
      <c r="K129" s="25"/>
      <c r="L129" s="25"/>
      <c r="M129" s="25"/>
      <c r="N129" s="25"/>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25"/>
      <c r="D130" s="25"/>
      <c r="E130" s="25"/>
      <c r="F130" s="25"/>
      <c r="G130" s="25"/>
      <c r="H130" s="25"/>
      <c r="I130" s="25"/>
      <c r="J130" s="25"/>
      <c r="K130" s="25"/>
      <c r="L130" s="25"/>
      <c r="M130" s="25"/>
      <c r="N130" s="25"/>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25"/>
      <c r="D131" s="25"/>
      <c r="E131" s="25"/>
      <c r="F131" s="25"/>
      <c r="G131" s="25"/>
      <c r="H131" s="25"/>
      <c r="I131" s="25"/>
      <c r="J131" s="25"/>
      <c r="K131" s="25"/>
      <c r="L131" s="25"/>
      <c r="M131" s="25"/>
      <c r="N131" s="25"/>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25"/>
      <c r="D132" s="25"/>
      <c r="E132" s="25"/>
      <c r="F132" s="25"/>
      <c r="G132" s="25"/>
      <c r="H132" s="25"/>
      <c r="I132" s="25"/>
      <c r="J132" s="25"/>
      <c r="K132" s="25"/>
      <c r="L132" s="25"/>
      <c r="M132" s="25"/>
      <c r="N132" s="25"/>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25"/>
      <c r="D133" s="25"/>
      <c r="E133" s="25"/>
      <c r="F133" s="25"/>
      <c r="G133" s="25"/>
      <c r="H133" s="25"/>
      <c r="I133" s="25"/>
      <c r="J133" s="25"/>
      <c r="K133" s="25"/>
      <c r="L133" s="25"/>
      <c r="M133" s="25"/>
      <c r="N133" s="25"/>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25"/>
      <c r="D134" s="25"/>
      <c r="E134" s="25"/>
      <c r="F134" s="25"/>
      <c r="G134" s="25"/>
      <c r="H134" s="25"/>
      <c r="I134" s="25"/>
      <c r="J134" s="25"/>
      <c r="K134" s="25"/>
      <c r="L134" s="25"/>
      <c r="M134" s="25"/>
      <c r="N134" s="25"/>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25"/>
      <c r="D135" s="25"/>
      <c r="E135" s="25"/>
      <c r="F135" s="25"/>
      <c r="G135" s="25"/>
      <c r="H135" s="25"/>
      <c r="I135" s="25"/>
      <c r="J135" s="25"/>
      <c r="K135" s="25"/>
      <c r="L135" s="25"/>
      <c r="M135" s="25"/>
      <c r="N135" s="25"/>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25"/>
      <c r="D136" s="25"/>
      <c r="E136" s="25"/>
      <c r="F136" s="25"/>
      <c r="G136" s="25"/>
      <c r="H136" s="25"/>
      <c r="I136" s="25"/>
      <c r="J136" s="25"/>
      <c r="K136" s="25"/>
      <c r="L136" s="25"/>
      <c r="M136" s="25"/>
      <c r="N136" s="25"/>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25"/>
      <c r="D137" s="25"/>
      <c r="E137" s="25"/>
      <c r="F137" s="25"/>
      <c r="G137" s="25"/>
      <c r="H137" s="25"/>
      <c r="I137" s="25"/>
      <c r="J137" s="25"/>
      <c r="K137" s="25"/>
      <c r="L137" s="25"/>
      <c r="M137" s="25"/>
      <c r="N137" s="25"/>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25"/>
      <c r="D138" s="25"/>
      <c r="E138" s="25"/>
      <c r="F138" s="25"/>
      <c r="G138" s="25"/>
      <c r="H138" s="25"/>
      <c r="I138" s="25"/>
      <c r="J138" s="25"/>
      <c r="K138" s="25"/>
      <c r="L138" s="25"/>
      <c r="M138" s="25"/>
      <c r="N138" s="25"/>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25"/>
      <c r="D139" s="25"/>
      <c r="E139" s="25"/>
      <c r="F139" s="25"/>
      <c r="G139" s="25"/>
      <c r="H139" s="25"/>
      <c r="I139" s="25"/>
      <c r="J139" s="25"/>
      <c r="K139" s="25"/>
      <c r="L139" s="25"/>
      <c r="M139" s="25"/>
      <c r="N139" s="25"/>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25"/>
      <c r="D140" s="25"/>
      <c r="E140" s="25"/>
      <c r="F140" s="25"/>
      <c r="G140" s="25"/>
      <c r="H140" s="25"/>
      <c r="I140" s="25"/>
      <c r="J140" s="25"/>
      <c r="K140" s="25"/>
      <c r="L140" s="25"/>
      <c r="M140" s="25"/>
      <c r="N140" s="25"/>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25"/>
      <c r="D141" s="25"/>
      <c r="E141" s="25"/>
      <c r="F141" s="25"/>
      <c r="G141" s="25"/>
      <c r="H141" s="25"/>
      <c r="I141" s="25"/>
      <c r="J141" s="25"/>
      <c r="K141" s="25"/>
      <c r="L141" s="25"/>
      <c r="M141" s="25"/>
      <c r="N141" s="25"/>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25"/>
      <c r="D142" s="25"/>
      <c r="E142" s="25"/>
      <c r="F142" s="25"/>
      <c r="G142" s="25"/>
      <c r="H142" s="25"/>
      <c r="I142" s="25"/>
      <c r="J142" s="25"/>
      <c r="K142" s="25"/>
      <c r="L142" s="25"/>
      <c r="M142" s="25"/>
      <c r="N142" s="25"/>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25"/>
      <c r="D143" s="25"/>
      <c r="E143" s="25"/>
      <c r="F143" s="25"/>
      <c r="G143" s="25"/>
      <c r="H143" s="25"/>
      <c r="I143" s="25"/>
      <c r="J143" s="25"/>
      <c r="K143" s="25"/>
      <c r="L143" s="25"/>
      <c r="M143" s="25"/>
      <c r="N143" s="25"/>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25"/>
      <c r="D144" s="25"/>
      <c r="E144" s="25"/>
      <c r="F144" s="25"/>
      <c r="G144" s="25"/>
      <c r="H144" s="25"/>
      <c r="I144" s="25"/>
      <c r="J144" s="25"/>
      <c r="K144" s="25"/>
      <c r="L144" s="25"/>
      <c r="M144" s="25"/>
      <c r="N144" s="25"/>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25"/>
      <c r="D145" s="25"/>
      <c r="E145" s="25"/>
      <c r="F145" s="25"/>
      <c r="G145" s="25"/>
      <c r="H145" s="25"/>
      <c r="I145" s="25"/>
      <c r="J145" s="25"/>
      <c r="K145" s="25"/>
      <c r="L145" s="25"/>
      <c r="M145" s="25"/>
      <c r="N145" s="25"/>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25"/>
      <c r="D146" s="25"/>
      <c r="E146" s="25"/>
      <c r="F146" s="25"/>
      <c r="G146" s="25"/>
      <c r="H146" s="25"/>
      <c r="I146" s="25"/>
      <c r="J146" s="25"/>
      <c r="K146" s="25"/>
      <c r="L146" s="25"/>
      <c r="M146" s="25"/>
      <c r="N146" s="25"/>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25"/>
      <c r="D147" s="25"/>
      <c r="E147" s="25"/>
      <c r="F147" s="25"/>
      <c r="G147" s="25"/>
      <c r="H147" s="25"/>
      <c r="I147" s="25"/>
      <c r="J147" s="25"/>
      <c r="K147" s="25"/>
      <c r="L147" s="25"/>
      <c r="M147" s="25"/>
      <c r="N147" s="25"/>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25"/>
      <c r="D148" s="25"/>
      <c r="E148" s="25"/>
      <c r="F148" s="25"/>
      <c r="G148" s="25"/>
      <c r="H148" s="25"/>
      <c r="I148" s="25"/>
      <c r="J148" s="25"/>
      <c r="K148" s="25"/>
      <c r="L148" s="25"/>
      <c r="M148" s="25"/>
      <c r="N148" s="25"/>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25"/>
      <c r="D149" s="25"/>
      <c r="E149" s="25"/>
      <c r="F149" s="25"/>
      <c r="G149" s="25"/>
      <c r="H149" s="25"/>
      <c r="I149" s="25"/>
      <c r="J149" s="25"/>
      <c r="K149" s="25"/>
      <c r="L149" s="25"/>
      <c r="M149" s="25"/>
      <c r="N149" s="25"/>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25"/>
      <c r="D150" s="25"/>
      <c r="E150" s="25"/>
      <c r="F150" s="25"/>
      <c r="G150" s="25"/>
      <c r="H150" s="25"/>
      <c r="I150" s="25"/>
      <c r="J150" s="25"/>
      <c r="K150" s="25"/>
      <c r="L150" s="25"/>
      <c r="M150" s="25"/>
      <c r="N150" s="25"/>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25"/>
      <c r="D151" s="25"/>
      <c r="E151" s="25"/>
      <c r="F151" s="25"/>
      <c r="G151" s="25"/>
      <c r="H151" s="25"/>
      <c r="I151" s="25"/>
      <c r="J151" s="25"/>
      <c r="K151" s="25"/>
      <c r="L151" s="25"/>
      <c r="M151" s="25"/>
      <c r="N151" s="25"/>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25"/>
      <c r="D152" s="25"/>
      <c r="E152" s="25"/>
      <c r="F152" s="25"/>
      <c r="G152" s="25"/>
      <c r="H152" s="25"/>
      <c r="I152" s="25"/>
      <c r="J152" s="25"/>
      <c r="K152" s="25"/>
      <c r="L152" s="25"/>
      <c r="M152" s="25"/>
      <c r="N152" s="25"/>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25"/>
      <c r="D153" s="25"/>
      <c r="E153" s="25"/>
      <c r="F153" s="25"/>
      <c r="G153" s="25"/>
      <c r="H153" s="25"/>
      <c r="I153" s="25"/>
      <c r="J153" s="25"/>
      <c r="K153" s="25"/>
      <c r="L153" s="25"/>
      <c r="M153" s="25"/>
      <c r="N153" s="25"/>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25"/>
      <c r="D154" s="25"/>
      <c r="E154" s="25"/>
      <c r="F154" s="25"/>
      <c r="G154" s="25"/>
      <c r="H154" s="25"/>
      <c r="I154" s="25"/>
      <c r="J154" s="25"/>
      <c r="K154" s="25"/>
      <c r="L154" s="25"/>
      <c r="M154" s="25"/>
      <c r="N154" s="25"/>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25"/>
      <c r="D155" s="25"/>
      <c r="E155" s="25"/>
      <c r="F155" s="25"/>
      <c r="G155" s="25"/>
      <c r="H155" s="25"/>
      <c r="I155" s="25"/>
      <c r="J155" s="25"/>
      <c r="K155" s="25"/>
      <c r="L155" s="25"/>
      <c r="M155" s="25"/>
      <c r="N155" s="25"/>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25"/>
      <c r="D156" s="25"/>
      <c r="E156" s="25"/>
      <c r="F156" s="25"/>
      <c r="G156" s="25"/>
      <c r="H156" s="25"/>
      <c r="I156" s="25"/>
      <c r="J156" s="25"/>
      <c r="K156" s="25"/>
      <c r="L156" s="25"/>
      <c r="M156" s="25"/>
      <c r="N156" s="25"/>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25"/>
      <c r="D157" s="25"/>
      <c r="E157" s="25"/>
      <c r="F157" s="25"/>
      <c r="G157" s="25"/>
      <c r="H157" s="25"/>
      <c r="I157" s="25"/>
      <c r="J157" s="25"/>
      <c r="K157" s="25"/>
      <c r="L157" s="25"/>
      <c r="M157" s="25"/>
      <c r="N157" s="25"/>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25"/>
      <c r="D158" s="25"/>
      <c r="E158" s="25"/>
      <c r="F158" s="25"/>
      <c r="G158" s="25"/>
      <c r="H158" s="25"/>
      <c r="I158" s="25"/>
      <c r="J158" s="25"/>
      <c r="K158" s="25"/>
      <c r="L158" s="25"/>
      <c r="M158" s="25"/>
      <c r="N158" s="25"/>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25"/>
      <c r="D159" s="25"/>
      <c r="E159" s="25"/>
      <c r="F159" s="25"/>
      <c r="G159" s="25"/>
      <c r="H159" s="25"/>
      <c r="I159" s="25"/>
      <c r="J159" s="25"/>
      <c r="K159" s="25"/>
      <c r="L159" s="25"/>
      <c r="M159" s="25"/>
      <c r="N159" s="25"/>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25"/>
      <c r="D160" s="25"/>
      <c r="E160" s="25"/>
      <c r="F160" s="25"/>
      <c r="G160" s="25"/>
      <c r="H160" s="25"/>
      <c r="I160" s="25"/>
      <c r="J160" s="25"/>
      <c r="K160" s="25"/>
      <c r="L160" s="25"/>
      <c r="M160" s="25"/>
      <c r="N160" s="25"/>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25"/>
      <c r="D161" s="25"/>
      <c r="E161" s="25"/>
      <c r="F161" s="25"/>
      <c r="G161" s="25"/>
      <c r="H161" s="25"/>
      <c r="I161" s="25"/>
      <c r="J161" s="25"/>
      <c r="K161" s="25"/>
      <c r="L161" s="25"/>
      <c r="M161" s="25"/>
      <c r="N161" s="25"/>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25"/>
      <c r="D162" s="25"/>
      <c r="E162" s="25"/>
      <c r="F162" s="25"/>
      <c r="G162" s="25"/>
      <c r="H162" s="25"/>
      <c r="I162" s="25"/>
      <c r="J162" s="25"/>
      <c r="K162" s="25"/>
      <c r="L162" s="25"/>
      <c r="M162" s="25"/>
      <c r="N162" s="25"/>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25"/>
      <c r="D163" s="25"/>
      <c r="E163" s="25"/>
      <c r="F163" s="25"/>
      <c r="G163" s="25"/>
      <c r="H163" s="25"/>
      <c r="I163" s="25"/>
      <c r="J163" s="25"/>
      <c r="K163" s="25"/>
      <c r="L163" s="25"/>
      <c r="M163" s="25"/>
      <c r="N163" s="25"/>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25"/>
      <c r="D164" s="25"/>
      <c r="E164" s="25"/>
      <c r="F164" s="25"/>
      <c r="G164" s="25"/>
      <c r="H164" s="25"/>
      <c r="I164" s="25"/>
      <c r="J164" s="25"/>
      <c r="K164" s="25"/>
      <c r="L164" s="25"/>
      <c r="M164" s="25"/>
      <c r="N164" s="25"/>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25"/>
      <c r="D165" s="25"/>
      <c r="E165" s="25"/>
      <c r="F165" s="25"/>
      <c r="G165" s="25"/>
      <c r="H165" s="25"/>
      <c r="I165" s="25"/>
      <c r="J165" s="25"/>
      <c r="K165" s="25"/>
      <c r="L165" s="25"/>
      <c r="M165" s="25"/>
      <c r="N165" s="25"/>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25"/>
      <c r="D166" s="25"/>
      <c r="E166" s="25"/>
      <c r="F166" s="25"/>
      <c r="G166" s="25"/>
      <c r="H166" s="25"/>
      <c r="I166" s="25"/>
      <c r="J166" s="25"/>
      <c r="K166" s="25"/>
      <c r="L166" s="25"/>
      <c r="M166" s="25"/>
      <c r="N166" s="25"/>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25"/>
      <c r="D167" s="25"/>
      <c r="E167" s="25"/>
      <c r="F167" s="25"/>
      <c r="G167" s="25"/>
      <c r="H167" s="25"/>
      <c r="I167" s="25"/>
      <c r="J167" s="25"/>
      <c r="K167" s="25"/>
      <c r="L167" s="25"/>
      <c r="M167" s="25"/>
      <c r="N167" s="25"/>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25"/>
      <c r="D168" s="25"/>
      <c r="E168" s="25"/>
      <c r="F168" s="25"/>
      <c r="G168" s="25"/>
      <c r="H168" s="25"/>
      <c r="I168" s="25"/>
      <c r="J168" s="25"/>
      <c r="K168" s="25"/>
      <c r="L168" s="25"/>
      <c r="M168" s="25"/>
      <c r="N168" s="25"/>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25"/>
      <c r="D169" s="25"/>
      <c r="E169" s="25"/>
      <c r="F169" s="25"/>
      <c r="G169" s="25"/>
      <c r="H169" s="25"/>
      <c r="I169" s="25"/>
      <c r="J169" s="25"/>
      <c r="K169" s="25"/>
      <c r="L169" s="25"/>
      <c r="M169" s="25"/>
      <c r="N169" s="25"/>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25"/>
      <c r="D170" s="25"/>
      <c r="E170" s="25"/>
      <c r="F170" s="25"/>
      <c r="G170" s="25"/>
      <c r="H170" s="25"/>
      <c r="I170" s="25"/>
      <c r="J170" s="25"/>
      <c r="K170" s="25"/>
      <c r="L170" s="25"/>
      <c r="M170" s="25"/>
      <c r="N170" s="25"/>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25"/>
      <c r="D171" s="25"/>
      <c r="E171" s="25"/>
      <c r="F171" s="25"/>
      <c r="G171" s="25"/>
      <c r="H171" s="25"/>
      <c r="I171" s="25"/>
      <c r="J171" s="25"/>
      <c r="K171" s="25"/>
      <c r="L171" s="25"/>
      <c r="M171" s="25"/>
      <c r="N171" s="25"/>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25"/>
      <c r="D172" s="25"/>
      <c r="E172" s="25"/>
      <c r="F172" s="25"/>
      <c r="G172" s="25"/>
      <c r="H172" s="25"/>
      <c r="I172" s="25"/>
      <c r="J172" s="25"/>
      <c r="K172" s="25"/>
      <c r="L172" s="25"/>
      <c r="M172" s="25"/>
      <c r="N172" s="25"/>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25"/>
      <c r="D173" s="25"/>
      <c r="E173" s="25"/>
      <c r="F173" s="25"/>
      <c r="G173" s="25"/>
      <c r="H173" s="25"/>
      <c r="I173" s="25"/>
      <c r="J173" s="25"/>
      <c r="K173" s="25"/>
      <c r="L173" s="25"/>
      <c r="M173" s="25"/>
      <c r="N173" s="25"/>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25"/>
      <c r="D174" s="25"/>
      <c r="E174" s="25"/>
      <c r="F174" s="25"/>
      <c r="G174" s="25"/>
      <c r="H174" s="25"/>
      <c r="I174" s="25"/>
      <c r="J174" s="25"/>
      <c r="K174" s="25"/>
      <c r="L174" s="25"/>
      <c r="M174" s="25"/>
      <c r="N174" s="25"/>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25"/>
      <c r="D175" s="25"/>
      <c r="E175" s="25"/>
      <c r="F175" s="25"/>
      <c r="G175" s="25"/>
      <c r="H175" s="25"/>
      <c r="I175" s="25"/>
      <c r="J175" s="25"/>
      <c r="K175" s="25"/>
      <c r="L175" s="25"/>
      <c r="M175" s="25"/>
      <c r="N175" s="25"/>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25"/>
      <c r="D176" s="25"/>
      <c r="E176" s="25"/>
      <c r="F176" s="25"/>
      <c r="G176" s="25"/>
      <c r="H176" s="25"/>
      <c r="I176" s="25"/>
      <c r="J176" s="25"/>
      <c r="K176" s="25"/>
      <c r="L176" s="25"/>
      <c r="M176" s="25"/>
      <c r="N176" s="25"/>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25"/>
      <c r="D177" s="25"/>
      <c r="E177" s="25"/>
      <c r="F177" s="25"/>
      <c r="G177" s="25"/>
      <c r="H177" s="25"/>
      <c r="I177" s="25"/>
      <c r="J177" s="25"/>
      <c r="K177" s="25"/>
      <c r="L177" s="25"/>
      <c r="M177" s="25"/>
      <c r="N177" s="25"/>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25"/>
      <c r="D178" s="25"/>
      <c r="E178" s="25"/>
      <c r="F178" s="25"/>
      <c r="G178" s="25"/>
      <c r="H178" s="25"/>
      <c r="I178" s="25"/>
      <c r="J178" s="25"/>
      <c r="K178" s="25"/>
      <c r="L178" s="25"/>
      <c r="M178" s="25"/>
      <c r="N178" s="25"/>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25"/>
      <c r="D179" s="25"/>
      <c r="E179" s="25"/>
      <c r="F179" s="25"/>
      <c r="G179" s="25"/>
      <c r="H179" s="25"/>
      <c r="I179" s="25"/>
      <c r="J179" s="25"/>
      <c r="K179" s="25"/>
      <c r="L179" s="25"/>
      <c r="M179" s="25"/>
      <c r="N179" s="25"/>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25"/>
      <c r="D180" s="25"/>
      <c r="E180" s="25"/>
      <c r="F180" s="25"/>
      <c r="G180" s="25"/>
      <c r="H180" s="25"/>
      <c r="I180" s="25"/>
      <c r="J180" s="25"/>
      <c r="K180" s="25"/>
      <c r="L180" s="25"/>
      <c r="M180" s="25"/>
      <c r="N180" s="25"/>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25"/>
      <c r="D181" s="25"/>
      <c r="E181" s="25"/>
      <c r="F181" s="25"/>
      <c r="G181" s="25"/>
      <c r="H181" s="25"/>
      <c r="I181" s="25"/>
      <c r="J181" s="25"/>
      <c r="K181" s="25"/>
      <c r="L181" s="25"/>
      <c r="M181" s="25"/>
      <c r="N181" s="25"/>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25"/>
      <c r="D182" s="25"/>
      <c r="E182" s="25"/>
      <c r="F182" s="25"/>
      <c r="G182" s="25"/>
      <c r="H182" s="25"/>
      <c r="I182" s="25"/>
      <c r="J182" s="25"/>
      <c r="K182" s="25"/>
      <c r="L182" s="25"/>
      <c r="M182" s="25"/>
      <c r="N182" s="25"/>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25"/>
      <c r="D183" s="25"/>
      <c r="E183" s="25"/>
      <c r="F183" s="25"/>
      <c r="G183" s="25"/>
      <c r="H183" s="25"/>
      <c r="I183" s="25"/>
      <c r="J183" s="25"/>
      <c r="K183" s="25"/>
      <c r="L183" s="25"/>
      <c r="M183" s="25"/>
      <c r="N183" s="25"/>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25"/>
      <c r="D184" s="25"/>
      <c r="E184" s="25"/>
      <c r="F184" s="25"/>
      <c r="G184" s="25"/>
      <c r="H184" s="25"/>
      <c r="I184" s="25"/>
      <c r="J184" s="25"/>
      <c r="K184" s="25"/>
      <c r="L184" s="25"/>
      <c r="M184" s="25"/>
      <c r="N184" s="25"/>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25"/>
      <c r="D185" s="25"/>
      <c r="E185" s="25"/>
      <c r="F185" s="25"/>
      <c r="G185" s="25"/>
      <c r="H185" s="25"/>
      <c r="I185" s="25"/>
      <c r="J185" s="25"/>
      <c r="K185" s="25"/>
      <c r="L185" s="25"/>
      <c r="M185" s="25"/>
      <c r="N185" s="25"/>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25"/>
      <c r="D186" s="25"/>
      <c r="E186" s="25"/>
      <c r="F186" s="25"/>
      <c r="G186" s="25"/>
      <c r="H186" s="25"/>
      <c r="I186" s="25"/>
      <c r="J186" s="25"/>
      <c r="K186" s="25"/>
      <c r="L186" s="25"/>
      <c r="M186" s="25"/>
      <c r="N186" s="25"/>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25"/>
      <c r="D187" s="25"/>
      <c r="E187" s="25"/>
      <c r="F187" s="25"/>
      <c r="G187" s="25"/>
      <c r="H187" s="25"/>
      <c r="I187" s="25"/>
      <c r="J187" s="25"/>
      <c r="K187" s="25"/>
      <c r="L187" s="25"/>
      <c r="M187" s="25"/>
      <c r="N187" s="25"/>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25"/>
      <c r="D188" s="25"/>
      <c r="E188" s="25"/>
      <c r="F188" s="25"/>
      <c r="G188" s="25"/>
      <c r="H188" s="25"/>
      <c r="I188" s="25"/>
      <c r="J188" s="25"/>
      <c r="K188" s="25"/>
      <c r="L188" s="25"/>
      <c r="M188" s="25"/>
      <c r="N188" s="25"/>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25"/>
      <c r="D189" s="25"/>
      <c r="E189" s="25"/>
      <c r="F189" s="25"/>
      <c r="G189" s="25"/>
      <c r="H189" s="25"/>
      <c r="I189" s="25"/>
      <c r="J189" s="25"/>
      <c r="K189" s="25"/>
      <c r="L189" s="25"/>
      <c r="M189" s="25"/>
      <c r="N189" s="25"/>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25"/>
      <c r="D190" s="25"/>
      <c r="E190" s="25"/>
      <c r="F190" s="25"/>
      <c r="G190" s="25"/>
      <c r="H190" s="25"/>
      <c r="I190" s="25"/>
      <c r="J190" s="25"/>
      <c r="K190" s="25"/>
      <c r="L190" s="25"/>
      <c r="M190" s="25"/>
      <c r="N190" s="25"/>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25"/>
      <c r="D191" s="25"/>
      <c r="E191" s="25"/>
      <c r="F191" s="25"/>
      <c r="G191" s="25"/>
      <c r="H191" s="25"/>
      <c r="I191" s="25"/>
      <c r="J191" s="25"/>
      <c r="K191" s="25"/>
      <c r="L191" s="25"/>
      <c r="M191" s="25"/>
      <c r="N191" s="25"/>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25"/>
      <c r="D192" s="25"/>
      <c r="E192" s="25"/>
      <c r="F192" s="25"/>
      <c r="G192" s="25"/>
      <c r="H192" s="25"/>
      <c r="I192" s="25"/>
      <c r="J192" s="25"/>
      <c r="K192" s="25"/>
      <c r="L192" s="25"/>
      <c r="M192" s="25"/>
      <c r="N192" s="25"/>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25"/>
      <c r="D193" s="25"/>
      <c r="E193" s="25"/>
      <c r="F193" s="25"/>
      <c r="G193" s="25"/>
      <c r="H193" s="25"/>
      <c r="I193" s="25"/>
      <c r="J193" s="25"/>
      <c r="K193" s="25"/>
      <c r="L193" s="25"/>
      <c r="M193" s="25"/>
      <c r="N193" s="25"/>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25"/>
      <c r="D194" s="25"/>
      <c r="E194" s="25"/>
      <c r="F194" s="25"/>
      <c r="G194" s="25"/>
      <c r="H194" s="25"/>
      <c r="I194" s="25"/>
      <c r="J194" s="25"/>
      <c r="K194" s="25"/>
      <c r="L194" s="25"/>
      <c r="M194" s="25"/>
      <c r="N194" s="25"/>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25"/>
      <c r="D195" s="25"/>
      <c r="E195" s="25"/>
      <c r="F195" s="25"/>
      <c r="G195" s="25"/>
      <c r="H195" s="25"/>
      <c r="I195" s="25"/>
      <c r="J195" s="25"/>
      <c r="K195" s="25"/>
      <c r="L195" s="25"/>
      <c r="M195" s="25"/>
      <c r="N195" s="25"/>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25"/>
      <c r="D196" s="25"/>
      <c r="E196" s="25"/>
      <c r="F196" s="25"/>
      <c r="G196" s="25"/>
      <c r="H196" s="25"/>
      <c r="I196" s="25"/>
      <c r="J196" s="25"/>
      <c r="K196" s="25"/>
      <c r="L196" s="25"/>
      <c r="M196" s="25"/>
      <c r="N196" s="25"/>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25"/>
      <c r="D197" s="25"/>
      <c r="E197" s="25"/>
      <c r="F197" s="25"/>
      <c r="G197" s="25"/>
      <c r="H197" s="25"/>
      <c r="I197" s="25"/>
      <c r="J197" s="25"/>
      <c r="K197" s="25"/>
      <c r="L197" s="25"/>
      <c r="M197" s="25"/>
      <c r="N197" s="25"/>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25"/>
      <c r="D198" s="25"/>
      <c r="E198" s="25"/>
      <c r="F198" s="25"/>
      <c r="G198" s="25"/>
      <c r="H198" s="25"/>
      <c r="I198" s="25"/>
      <c r="J198" s="25"/>
      <c r="K198" s="25"/>
      <c r="L198" s="25"/>
      <c r="M198" s="25"/>
      <c r="N198" s="25"/>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25"/>
      <c r="D199" s="25"/>
      <c r="E199" s="25"/>
      <c r="F199" s="25"/>
      <c r="G199" s="25"/>
      <c r="H199" s="25"/>
      <c r="I199" s="25"/>
      <c r="J199" s="25"/>
      <c r="K199" s="25"/>
      <c r="L199" s="25"/>
      <c r="M199" s="25"/>
      <c r="N199" s="25"/>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25"/>
      <c r="D200" s="25"/>
      <c r="E200" s="25"/>
      <c r="F200" s="25"/>
      <c r="G200" s="25"/>
      <c r="H200" s="25"/>
      <c r="I200" s="25"/>
      <c r="J200" s="25"/>
      <c r="K200" s="25"/>
      <c r="L200" s="25"/>
      <c r="M200" s="25"/>
      <c r="N200" s="25"/>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25"/>
      <c r="D201" s="25"/>
      <c r="E201" s="25"/>
      <c r="F201" s="25"/>
      <c r="G201" s="25"/>
      <c r="H201" s="25"/>
      <c r="I201" s="25"/>
      <c r="J201" s="25"/>
      <c r="K201" s="25"/>
      <c r="L201" s="25"/>
      <c r="M201" s="25"/>
      <c r="N201" s="25"/>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25"/>
      <c r="D202" s="25"/>
      <c r="E202" s="25"/>
      <c r="F202" s="25"/>
      <c r="G202" s="25"/>
      <c r="H202" s="25"/>
      <c r="I202" s="25"/>
      <c r="J202" s="25"/>
      <c r="K202" s="25"/>
      <c r="L202" s="25"/>
      <c r="M202" s="25"/>
      <c r="N202" s="25"/>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25"/>
      <c r="D203" s="25"/>
      <c r="E203" s="25"/>
      <c r="F203" s="25"/>
      <c r="G203" s="25"/>
      <c r="H203" s="25"/>
      <c r="I203" s="25"/>
      <c r="J203" s="25"/>
      <c r="K203" s="25"/>
      <c r="L203" s="25"/>
      <c r="M203" s="25"/>
      <c r="N203" s="25"/>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25"/>
      <c r="D204" s="25"/>
      <c r="E204" s="25"/>
      <c r="F204" s="25"/>
      <c r="G204" s="25"/>
      <c r="H204" s="25"/>
      <c r="I204" s="25"/>
      <c r="J204" s="25"/>
      <c r="K204" s="25"/>
      <c r="L204" s="25"/>
      <c r="M204" s="25"/>
      <c r="N204" s="25"/>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25"/>
      <c r="D205" s="25"/>
      <c r="E205" s="25"/>
      <c r="F205" s="25"/>
      <c r="G205" s="25"/>
      <c r="H205" s="25"/>
      <c r="I205" s="25"/>
      <c r="J205" s="25"/>
      <c r="K205" s="25"/>
      <c r="L205" s="25"/>
      <c r="M205" s="25"/>
      <c r="N205" s="25"/>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25"/>
      <c r="D206" s="25"/>
      <c r="E206" s="25"/>
      <c r="F206" s="25"/>
      <c r="G206" s="25"/>
      <c r="H206" s="25"/>
      <c r="I206" s="25"/>
      <c r="J206" s="25"/>
      <c r="K206" s="25"/>
      <c r="L206" s="25"/>
      <c r="M206" s="25"/>
      <c r="N206" s="25"/>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25"/>
      <c r="D207" s="25"/>
      <c r="E207" s="25"/>
      <c r="F207" s="25"/>
      <c r="G207" s="25"/>
      <c r="H207" s="25"/>
      <c r="I207" s="25"/>
      <c r="J207" s="25"/>
      <c r="K207" s="25"/>
      <c r="L207" s="25"/>
      <c r="M207" s="25"/>
      <c r="N207" s="25"/>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25"/>
      <c r="D208" s="25"/>
      <c r="E208" s="25"/>
      <c r="F208" s="25"/>
      <c r="G208" s="25"/>
      <c r="H208" s="25"/>
      <c r="I208" s="25"/>
      <c r="J208" s="25"/>
      <c r="K208" s="25"/>
      <c r="L208" s="25"/>
      <c r="M208" s="25"/>
      <c r="N208" s="25"/>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25"/>
      <c r="D209" s="25"/>
      <c r="E209" s="25"/>
      <c r="F209" s="25"/>
      <c r="G209" s="25"/>
      <c r="H209" s="25"/>
      <c r="I209" s="25"/>
      <c r="J209" s="25"/>
      <c r="K209" s="25"/>
      <c r="L209" s="25"/>
      <c r="M209" s="25"/>
      <c r="N209" s="25"/>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25"/>
      <c r="D210" s="25"/>
      <c r="E210" s="25"/>
      <c r="F210" s="25"/>
      <c r="G210" s="25"/>
      <c r="H210" s="25"/>
      <c r="I210" s="25"/>
      <c r="J210" s="25"/>
      <c r="K210" s="25"/>
      <c r="L210" s="25"/>
      <c r="M210" s="25"/>
      <c r="N210" s="25"/>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25"/>
      <c r="D211" s="25"/>
      <c r="E211" s="25"/>
      <c r="F211" s="25"/>
      <c r="G211" s="25"/>
      <c r="H211" s="25"/>
      <c r="I211" s="25"/>
      <c r="J211" s="25"/>
      <c r="K211" s="25"/>
      <c r="L211" s="25"/>
      <c r="M211" s="25"/>
      <c r="N211" s="25"/>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25"/>
      <c r="D212" s="25"/>
      <c r="E212" s="25"/>
      <c r="F212" s="25"/>
      <c r="G212" s="25"/>
      <c r="H212" s="25"/>
      <c r="I212" s="25"/>
      <c r="J212" s="25"/>
      <c r="K212" s="25"/>
      <c r="L212" s="25"/>
      <c r="M212" s="25"/>
      <c r="N212" s="25"/>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25"/>
      <c r="D213" s="25"/>
      <c r="E213" s="25"/>
      <c r="F213" s="25"/>
      <c r="G213" s="25"/>
      <c r="H213" s="25"/>
      <c r="I213" s="25"/>
      <c r="J213" s="25"/>
      <c r="K213" s="25"/>
      <c r="L213" s="25"/>
      <c r="M213" s="25"/>
      <c r="N213" s="25"/>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25"/>
      <c r="D214" s="25"/>
      <c r="E214" s="25"/>
      <c r="F214" s="25"/>
      <c r="G214" s="25"/>
      <c r="H214" s="25"/>
      <c r="I214" s="25"/>
      <c r="J214" s="25"/>
      <c r="K214" s="25"/>
      <c r="L214" s="25"/>
      <c r="M214" s="25"/>
      <c r="N214" s="25"/>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25"/>
      <c r="D215" s="25"/>
      <c r="E215" s="25"/>
      <c r="F215" s="25"/>
      <c r="G215" s="25"/>
      <c r="H215" s="25"/>
      <c r="I215" s="25"/>
      <c r="J215" s="25"/>
      <c r="K215" s="25"/>
      <c r="L215" s="25"/>
      <c r="M215" s="25"/>
      <c r="N215" s="25"/>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25"/>
      <c r="D216" s="25"/>
      <c r="E216" s="25"/>
      <c r="F216" s="25"/>
      <c r="G216" s="25"/>
      <c r="H216" s="25"/>
      <c r="I216" s="25"/>
      <c r="J216" s="25"/>
      <c r="K216" s="25"/>
      <c r="L216" s="25"/>
      <c r="M216" s="25"/>
      <c r="N216" s="25"/>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25"/>
      <c r="D217" s="25"/>
      <c r="E217" s="25"/>
      <c r="F217" s="25"/>
      <c r="G217" s="25"/>
      <c r="H217" s="25"/>
      <c r="I217" s="25"/>
      <c r="J217" s="25"/>
      <c r="K217" s="25"/>
      <c r="L217" s="25"/>
      <c r="M217" s="25"/>
      <c r="N217" s="25"/>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25"/>
      <c r="D218" s="25"/>
      <c r="E218" s="25"/>
      <c r="F218" s="25"/>
      <c r="G218" s="25"/>
      <c r="H218" s="25"/>
      <c r="I218" s="25"/>
      <c r="J218" s="25"/>
      <c r="K218" s="25"/>
      <c r="L218" s="25"/>
      <c r="M218" s="25"/>
      <c r="N218" s="25"/>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25"/>
      <c r="D219" s="25"/>
      <c r="E219" s="25"/>
      <c r="F219" s="25"/>
      <c r="G219" s="25"/>
      <c r="H219" s="25"/>
      <c r="I219" s="25"/>
      <c r="J219" s="25"/>
      <c r="K219" s="25"/>
      <c r="L219" s="25"/>
      <c r="M219" s="25"/>
      <c r="N219" s="25"/>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25"/>
      <c r="D220" s="25"/>
      <c r="E220" s="25"/>
      <c r="F220" s="25"/>
      <c r="G220" s="25"/>
      <c r="H220" s="25"/>
      <c r="I220" s="25"/>
      <c r="J220" s="25"/>
      <c r="K220" s="25"/>
      <c r="L220" s="25"/>
      <c r="M220" s="25"/>
      <c r="N220" s="25"/>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25"/>
      <c r="D221" s="25"/>
      <c r="E221" s="25"/>
      <c r="F221" s="25"/>
      <c r="G221" s="25"/>
      <c r="H221" s="25"/>
      <c r="I221" s="25"/>
      <c r="J221" s="25"/>
      <c r="K221" s="25"/>
      <c r="L221" s="25"/>
      <c r="M221" s="25"/>
      <c r="N221" s="25"/>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25"/>
      <c r="D222" s="25"/>
      <c r="E222" s="25"/>
      <c r="F222" s="25"/>
      <c r="G222" s="25"/>
      <c r="H222" s="25"/>
      <c r="I222" s="25"/>
      <c r="J222" s="25"/>
      <c r="K222" s="25"/>
      <c r="L222" s="25"/>
      <c r="M222" s="25"/>
      <c r="N222" s="25"/>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25"/>
      <c r="D223" s="25"/>
      <c r="E223" s="25"/>
      <c r="F223" s="25"/>
      <c r="G223" s="25"/>
      <c r="H223" s="25"/>
      <c r="I223" s="25"/>
      <c r="J223" s="25"/>
      <c r="K223" s="25"/>
      <c r="L223" s="25"/>
      <c r="M223" s="25"/>
      <c r="N223" s="25"/>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25"/>
      <c r="D224" s="25"/>
      <c r="E224" s="25"/>
      <c r="F224" s="25"/>
      <c r="G224" s="25"/>
      <c r="H224" s="25"/>
      <c r="I224" s="25"/>
      <c r="J224" s="25"/>
      <c r="K224" s="25"/>
      <c r="L224" s="25"/>
      <c r="M224" s="25"/>
      <c r="N224" s="25"/>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25"/>
      <c r="D225" s="25"/>
      <c r="E225" s="25"/>
      <c r="F225" s="25"/>
      <c r="G225" s="25"/>
      <c r="H225" s="25"/>
      <c r="I225" s="25"/>
      <c r="J225" s="25"/>
      <c r="K225" s="25"/>
      <c r="L225" s="25"/>
      <c r="M225" s="25"/>
      <c r="N225" s="25"/>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25"/>
      <c r="D226" s="25"/>
      <c r="E226" s="25"/>
      <c r="F226" s="25"/>
      <c r="G226" s="25"/>
      <c r="H226" s="25"/>
      <c r="I226" s="25"/>
      <c r="J226" s="25"/>
      <c r="K226" s="25"/>
      <c r="L226" s="25"/>
      <c r="M226" s="25"/>
      <c r="N226" s="25"/>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25"/>
      <c r="D227" s="25"/>
      <c r="E227" s="25"/>
      <c r="F227" s="25"/>
      <c r="G227" s="25"/>
      <c r="H227" s="25"/>
      <c r="I227" s="25"/>
      <c r="J227" s="25"/>
      <c r="K227" s="25"/>
      <c r="L227" s="25"/>
      <c r="M227" s="25"/>
      <c r="N227" s="25"/>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25"/>
      <c r="D228" s="25"/>
      <c r="E228" s="25"/>
      <c r="F228" s="25"/>
      <c r="G228" s="25"/>
      <c r="H228" s="25"/>
      <c r="I228" s="25"/>
      <c r="J228" s="25"/>
      <c r="K228" s="25"/>
      <c r="L228" s="25"/>
      <c r="M228" s="25"/>
      <c r="N228" s="25"/>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25"/>
      <c r="D229" s="25"/>
      <c r="E229" s="25"/>
      <c r="F229" s="25"/>
      <c r="G229" s="25"/>
      <c r="H229" s="25"/>
      <c r="I229" s="25"/>
      <c r="J229" s="25"/>
      <c r="K229" s="25"/>
      <c r="L229" s="25"/>
      <c r="M229" s="25"/>
      <c r="N229" s="25"/>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25"/>
      <c r="D230" s="25"/>
      <c r="E230" s="25"/>
      <c r="F230" s="25"/>
      <c r="G230" s="25"/>
      <c r="H230" s="25"/>
      <c r="I230" s="25"/>
      <c r="J230" s="25"/>
      <c r="K230" s="25"/>
      <c r="L230" s="25"/>
      <c r="M230" s="25"/>
      <c r="N230" s="25"/>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25"/>
      <c r="D231" s="25"/>
      <c r="E231" s="25"/>
      <c r="F231" s="25"/>
      <c r="G231" s="25"/>
      <c r="H231" s="25"/>
      <c r="I231" s="25"/>
      <c r="J231" s="25"/>
      <c r="K231" s="25"/>
      <c r="L231" s="25"/>
      <c r="M231" s="25"/>
      <c r="N231" s="25"/>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25"/>
      <c r="D232" s="25"/>
      <c r="E232" s="25"/>
      <c r="F232" s="25"/>
      <c r="G232" s="25"/>
      <c r="H232" s="25"/>
      <c r="I232" s="25"/>
      <c r="J232" s="25"/>
      <c r="K232" s="25"/>
      <c r="L232" s="25"/>
      <c r="M232" s="25"/>
      <c r="N232" s="25"/>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25"/>
      <c r="D233" s="25"/>
      <c r="E233" s="25"/>
      <c r="F233" s="25"/>
      <c r="G233" s="25"/>
      <c r="H233" s="25"/>
      <c r="I233" s="25"/>
      <c r="J233" s="25"/>
      <c r="K233" s="25"/>
      <c r="L233" s="25"/>
      <c r="M233" s="25"/>
      <c r="N233" s="25"/>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25"/>
      <c r="D234" s="25"/>
      <c r="E234" s="25"/>
      <c r="F234" s="25"/>
      <c r="G234" s="25"/>
      <c r="H234" s="25"/>
      <c r="I234" s="25"/>
      <c r="J234" s="25"/>
      <c r="K234" s="25"/>
      <c r="L234" s="25"/>
      <c r="M234" s="25"/>
      <c r="N234" s="25"/>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25"/>
      <c r="D235" s="25"/>
      <c r="E235" s="25"/>
      <c r="F235" s="25"/>
      <c r="G235" s="25"/>
      <c r="H235" s="25"/>
      <c r="I235" s="25"/>
      <c r="J235" s="25"/>
      <c r="K235" s="25"/>
      <c r="L235" s="25"/>
      <c r="M235" s="25"/>
      <c r="N235" s="25"/>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25"/>
      <c r="D236" s="25"/>
      <c r="E236" s="25"/>
      <c r="F236" s="25"/>
      <c r="G236" s="25"/>
      <c r="H236" s="25"/>
      <c r="I236" s="25"/>
      <c r="J236" s="25"/>
      <c r="K236" s="25"/>
      <c r="L236" s="25"/>
      <c r="M236" s="25"/>
      <c r="N236" s="25"/>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25"/>
      <c r="D237" s="25"/>
      <c r="E237" s="25"/>
      <c r="F237" s="25"/>
      <c r="G237" s="25"/>
      <c r="H237" s="25"/>
      <c r="I237" s="25"/>
      <c r="J237" s="25"/>
      <c r="K237" s="25"/>
      <c r="L237" s="25"/>
      <c r="M237" s="25"/>
      <c r="N237" s="25"/>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25"/>
      <c r="D238" s="25"/>
      <c r="E238" s="25"/>
      <c r="F238" s="25"/>
      <c r="G238" s="25"/>
      <c r="H238" s="25"/>
      <c r="I238" s="25"/>
      <c r="J238" s="25"/>
      <c r="K238" s="25"/>
      <c r="L238" s="25"/>
      <c r="M238" s="25"/>
      <c r="N238" s="25"/>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25"/>
      <c r="D239" s="25"/>
      <c r="E239" s="25"/>
      <c r="F239" s="25"/>
      <c r="G239" s="25"/>
      <c r="H239" s="25"/>
      <c r="I239" s="25"/>
      <c r="J239" s="25"/>
      <c r="K239" s="25"/>
      <c r="L239" s="25"/>
      <c r="M239" s="25"/>
      <c r="N239" s="25"/>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25"/>
      <c r="D240" s="25"/>
      <c r="E240" s="25"/>
      <c r="F240" s="25"/>
      <c r="G240" s="25"/>
      <c r="H240" s="25"/>
      <c r="I240" s="25"/>
      <c r="J240" s="25"/>
      <c r="K240" s="25"/>
      <c r="L240" s="25"/>
      <c r="M240" s="25"/>
      <c r="N240" s="25"/>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25"/>
      <c r="D241" s="25"/>
      <c r="E241" s="25"/>
      <c r="F241" s="25"/>
      <c r="G241" s="25"/>
      <c r="H241" s="25"/>
      <c r="I241" s="25"/>
      <c r="J241" s="25"/>
      <c r="K241" s="25"/>
      <c r="L241" s="25"/>
      <c r="M241" s="25"/>
      <c r="N241" s="25"/>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25"/>
      <c r="D242" s="25"/>
      <c r="E242" s="25"/>
      <c r="F242" s="25"/>
      <c r="G242" s="25"/>
      <c r="H242" s="25"/>
      <c r="I242" s="25"/>
      <c r="J242" s="25"/>
      <c r="K242" s="25"/>
      <c r="L242" s="25"/>
      <c r="M242" s="25"/>
      <c r="N242" s="25"/>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25"/>
      <c r="D243" s="25"/>
      <c r="E243" s="25"/>
      <c r="F243" s="25"/>
      <c r="G243" s="25"/>
      <c r="H243" s="25"/>
      <c r="I243" s="25"/>
      <c r="J243" s="25"/>
      <c r="K243" s="25"/>
      <c r="L243" s="25"/>
      <c r="M243" s="25"/>
      <c r="N243" s="25"/>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25"/>
      <c r="D244" s="25"/>
      <c r="E244" s="25"/>
      <c r="F244" s="25"/>
      <c r="G244" s="25"/>
      <c r="H244" s="25"/>
      <c r="I244" s="25"/>
      <c r="J244" s="25"/>
      <c r="K244" s="25"/>
      <c r="L244" s="25"/>
      <c r="M244" s="25"/>
      <c r="N244" s="25"/>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25"/>
      <c r="D245" s="25"/>
      <c r="E245" s="25"/>
      <c r="F245" s="25"/>
      <c r="G245" s="25"/>
      <c r="H245" s="25"/>
      <c r="I245" s="25"/>
      <c r="J245" s="25"/>
      <c r="K245" s="25"/>
      <c r="L245" s="25"/>
      <c r="M245" s="25"/>
      <c r="N245" s="25"/>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25"/>
      <c r="D246" s="25"/>
      <c r="E246" s="25"/>
      <c r="F246" s="25"/>
      <c r="G246" s="25"/>
      <c r="H246" s="25"/>
      <c r="I246" s="25"/>
      <c r="J246" s="25"/>
      <c r="K246" s="25"/>
      <c r="L246" s="25"/>
      <c r="M246" s="25"/>
      <c r="N246" s="25"/>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25"/>
      <c r="D247" s="25"/>
      <c r="E247" s="25"/>
      <c r="F247" s="25"/>
      <c r="G247" s="25"/>
      <c r="H247" s="25"/>
      <c r="I247" s="25"/>
      <c r="J247" s="25"/>
      <c r="K247" s="25"/>
      <c r="L247" s="25"/>
      <c r="M247" s="25"/>
      <c r="N247" s="25"/>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25"/>
      <c r="D248" s="25"/>
      <c r="E248" s="25"/>
      <c r="F248" s="25"/>
      <c r="G248" s="25"/>
      <c r="H248" s="25"/>
      <c r="I248" s="25"/>
      <c r="J248" s="25"/>
      <c r="K248" s="25"/>
      <c r="L248" s="25"/>
      <c r="M248" s="25"/>
      <c r="N248" s="25"/>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25"/>
      <c r="D249" s="25"/>
      <c r="E249" s="25"/>
      <c r="F249" s="25"/>
      <c r="G249" s="25"/>
      <c r="H249" s="25"/>
      <c r="I249" s="25"/>
      <c r="J249" s="25"/>
      <c r="K249" s="25"/>
      <c r="L249" s="25"/>
      <c r="M249" s="25"/>
      <c r="N249" s="25"/>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25"/>
      <c r="D250" s="25"/>
      <c r="E250" s="25"/>
      <c r="F250" s="25"/>
      <c r="G250" s="25"/>
      <c r="H250" s="25"/>
      <c r="I250" s="25"/>
      <c r="J250" s="25"/>
      <c r="K250" s="25"/>
      <c r="L250" s="25"/>
      <c r="M250" s="25"/>
      <c r="N250" s="25"/>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25"/>
      <c r="D251" s="25"/>
      <c r="E251" s="25"/>
      <c r="F251" s="25"/>
      <c r="G251" s="25"/>
      <c r="H251" s="25"/>
      <c r="I251" s="25"/>
      <c r="J251" s="25"/>
      <c r="K251" s="25"/>
      <c r="L251" s="25"/>
      <c r="M251" s="25"/>
      <c r="N251" s="25"/>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25"/>
      <c r="D252" s="25"/>
      <c r="E252" s="25"/>
      <c r="F252" s="25"/>
      <c r="G252" s="25"/>
      <c r="H252" s="25"/>
      <c r="I252" s="25"/>
      <c r="J252" s="25"/>
      <c r="K252" s="25"/>
      <c r="L252" s="25"/>
      <c r="M252" s="25"/>
      <c r="N252" s="25"/>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25"/>
      <c r="D253" s="25"/>
      <c r="E253" s="25"/>
      <c r="F253" s="25"/>
      <c r="G253" s="25"/>
      <c r="H253" s="25"/>
      <c r="I253" s="25"/>
      <c r="J253" s="25"/>
      <c r="K253" s="25"/>
      <c r="L253" s="25"/>
      <c r="M253" s="25"/>
      <c r="N253" s="25"/>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25"/>
      <c r="D254" s="25"/>
      <c r="E254" s="25"/>
      <c r="F254" s="25"/>
      <c r="G254" s="25"/>
      <c r="H254" s="25"/>
      <c r="I254" s="25"/>
      <c r="J254" s="25"/>
      <c r="K254" s="25"/>
      <c r="L254" s="25"/>
      <c r="M254" s="25"/>
      <c r="N254" s="25"/>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25"/>
      <c r="D255" s="25"/>
      <c r="E255" s="25"/>
      <c r="F255" s="25"/>
      <c r="G255" s="25"/>
      <c r="H255" s="25"/>
      <c r="I255" s="25"/>
      <c r="J255" s="25"/>
      <c r="K255" s="25"/>
      <c r="L255" s="25"/>
      <c r="M255" s="25"/>
      <c r="N255" s="25"/>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25"/>
      <c r="D256" s="25"/>
      <c r="E256" s="25"/>
      <c r="F256" s="25"/>
      <c r="G256" s="25"/>
      <c r="H256" s="25"/>
      <c r="I256" s="25"/>
      <c r="J256" s="25"/>
      <c r="K256" s="25"/>
      <c r="L256" s="25"/>
      <c r="M256" s="25"/>
      <c r="N256" s="25"/>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25"/>
      <c r="D257" s="25"/>
      <c r="E257" s="25"/>
      <c r="F257" s="25"/>
      <c r="G257" s="25"/>
      <c r="H257" s="25"/>
      <c r="I257" s="25"/>
      <c r="J257" s="25"/>
      <c r="K257" s="25"/>
      <c r="L257" s="25"/>
      <c r="M257" s="25"/>
      <c r="N257" s="25"/>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25"/>
      <c r="D258" s="25"/>
      <c r="E258" s="25"/>
      <c r="F258" s="25"/>
      <c r="G258" s="25"/>
      <c r="H258" s="25"/>
      <c r="I258" s="25"/>
      <c r="J258" s="25"/>
      <c r="K258" s="25"/>
      <c r="L258" s="25"/>
      <c r="M258" s="25"/>
      <c r="N258" s="25"/>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25"/>
      <c r="D259" s="25"/>
      <c r="E259" s="25"/>
      <c r="F259" s="25"/>
      <c r="G259" s="25"/>
      <c r="H259" s="25"/>
      <c r="I259" s="25"/>
      <c r="J259" s="25"/>
      <c r="K259" s="25"/>
      <c r="L259" s="25"/>
      <c r="M259" s="25"/>
      <c r="N259" s="25"/>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25"/>
      <c r="D260" s="25"/>
      <c r="E260" s="25"/>
      <c r="F260" s="25"/>
      <c r="G260" s="25"/>
      <c r="H260" s="25"/>
      <c r="I260" s="25"/>
      <c r="J260" s="25"/>
      <c r="K260" s="25"/>
      <c r="L260" s="25"/>
      <c r="M260" s="25"/>
      <c r="N260" s="25"/>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25"/>
      <c r="D261" s="25"/>
      <c r="E261" s="25"/>
      <c r="F261" s="25"/>
      <c r="G261" s="25"/>
      <c r="H261" s="25"/>
      <c r="I261" s="25"/>
      <c r="J261" s="25"/>
      <c r="K261" s="25"/>
      <c r="L261" s="25"/>
      <c r="M261" s="25"/>
      <c r="N261" s="25"/>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25"/>
      <c r="D262" s="25"/>
      <c r="E262" s="25"/>
      <c r="F262" s="25"/>
      <c r="G262" s="25"/>
      <c r="H262" s="25"/>
      <c r="I262" s="25"/>
      <c r="J262" s="25"/>
      <c r="K262" s="25"/>
      <c r="L262" s="25"/>
      <c r="M262" s="25"/>
      <c r="N262" s="25"/>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25"/>
      <c r="D263" s="25"/>
      <c r="E263" s="25"/>
      <c r="F263" s="25"/>
      <c r="G263" s="25"/>
      <c r="H263" s="25"/>
      <c r="I263" s="25"/>
      <c r="J263" s="25"/>
      <c r="K263" s="25"/>
      <c r="L263" s="25"/>
      <c r="M263" s="25"/>
      <c r="N263" s="25"/>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25"/>
      <c r="D264" s="25"/>
      <c r="E264" s="25"/>
      <c r="F264" s="25"/>
      <c r="G264" s="25"/>
      <c r="H264" s="25"/>
      <c r="I264" s="25"/>
      <c r="J264" s="25"/>
      <c r="K264" s="25"/>
      <c r="L264" s="25"/>
      <c r="M264" s="25"/>
      <c r="N264" s="25"/>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25"/>
      <c r="D265" s="25"/>
      <c r="E265" s="25"/>
      <c r="F265" s="25"/>
      <c r="G265" s="25"/>
      <c r="H265" s="25"/>
      <c r="I265" s="25"/>
      <c r="J265" s="25"/>
      <c r="K265" s="25"/>
      <c r="L265" s="25"/>
      <c r="M265" s="25"/>
      <c r="N265" s="25"/>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25"/>
      <c r="D266" s="25"/>
      <c r="E266" s="25"/>
      <c r="F266" s="25"/>
      <c r="G266" s="25"/>
      <c r="H266" s="25"/>
      <c r="I266" s="25"/>
      <c r="J266" s="25"/>
      <c r="K266" s="25"/>
      <c r="L266" s="25"/>
      <c r="M266" s="25"/>
      <c r="N266" s="25"/>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25"/>
      <c r="D267" s="25"/>
      <c r="E267" s="25"/>
      <c r="F267" s="25"/>
      <c r="G267" s="25"/>
      <c r="H267" s="25"/>
      <c r="I267" s="25"/>
      <c r="J267" s="25"/>
      <c r="K267" s="25"/>
      <c r="L267" s="25"/>
      <c r="M267" s="25"/>
      <c r="N267" s="25"/>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25"/>
      <c r="D268" s="25"/>
      <c r="E268" s="25"/>
      <c r="F268" s="25"/>
      <c r="G268" s="25"/>
      <c r="H268" s="25"/>
      <c r="I268" s="25"/>
      <c r="J268" s="25"/>
      <c r="K268" s="25"/>
      <c r="L268" s="25"/>
      <c r="M268" s="25"/>
      <c r="N268" s="25"/>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25"/>
      <c r="D269" s="25"/>
      <c r="E269" s="25"/>
      <c r="F269" s="25"/>
      <c r="G269" s="25"/>
      <c r="H269" s="25"/>
      <c r="I269" s="25"/>
      <c r="J269" s="25"/>
      <c r="K269" s="25"/>
      <c r="L269" s="25"/>
      <c r="M269" s="25"/>
      <c r="N269" s="25"/>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25"/>
      <c r="D270" s="25"/>
      <c r="E270" s="25"/>
      <c r="F270" s="25"/>
      <c r="G270" s="25"/>
      <c r="H270" s="25"/>
      <c r="I270" s="25"/>
      <c r="J270" s="25"/>
      <c r="K270" s="25"/>
      <c r="L270" s="25"/>
      <c r="M270" s="25"/>
      <c r="N270" s="25"/>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25"/>
      <c r="D271" s="25"/>
      <c r="E271" s="25"/>
      <c r="F271" s="25"/>
      <c r="G271" s="25"/>
      <c r="H271" s="25"/>
      <c r="I271" s="25"/>
      <c r="J271" s="25"/>
      <c r="K271" s="25"/>
      <c r="L271" s="25"/>
      <c r="M271" s="25"/>
      <c r="N271" s="25"/>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25"/>
      <c r="D272" s="25"/>
      <c r="E272" s="25"/>
      <c r="F272" s="25"/>
      <c r="G272" s="25"/>
      <c r="H272" s="25"/>
      <c r="I272" s="25"/>
      <c r="J272" s="25"/>
      <c r="K272" s="25"/>
      <c r="L272" s="25"/>
      <c r="M272" s="25"/>
      <c r="N272" s="25"/>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25"/>
      <c r="D273" s="25"/>
      <c r="E273" s="25"/>
      <c r="F273" s="25"/>
      <c r="G273" s="25"/>
      <c r="H273" s="25"/>
      <c r="I273" s="25"/>
      <c r="J273" s="25"/>
      <c r="K273" s="25"/>
      <c r="L273" s="25"/>
      <c r="M273" s="25"/>
      <c r="N273" s="25"/>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25"/>
      <c r="D274" s="25"/>
      <c r="E274" s="25"/>
      <c r="F274" s="25"/>
      <c r="G274" s="25"/>
      <c r="H274" s="25"/>
      <c r="I274" s="25"/>
      <c r="J274" s="25"/>
      <c r="K274" s="25"/>
      <c r="L274" s="25"/>
      <c r="M274" s="25"/>
      <c r="N274" s="25"/>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25"/>
      <c r="D275" s="25"/>
      <c r="E275" s="25"/>
      <c r="F275" s="25"/>
      <c r="G275" s="25"/>
      <c r="H275" s="25"/>
      <c r="I275" s="25"/>
      <c r="J275" s="25"/>
      <c r="K275" s="25"/>
      <c r="L275" s="25"/>
      <c r="M275" s="25"/>
      <c r="N275" s="25"/>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25"/>
      <c r="D276" s="25"/>
      <c r="E276" s="25"/>
      <c r="F276" s="25"/>
      <c r="G276" s="25"/>
      <c r="H276" s="25"/>
      <c r="I276" s="25"/>
      <c r="J276" s="25"/>
      <c r="K276" s="25"/>
      <c r="L276" s="25"/>
      <c r="M276" s="25"/>
      <c r="N276" s="25"/>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25"/>
      <c r="D277" s="25"/>
      <c r="E277" s="25"/>
      <c r="F277" s="25"/>
      <c r="G277" s="25"/>
      <c r="H277" s="25"/>
      <c r="I277" s="25"/>
      <c r="J277" s="25"/>
      <c r="K277" s="25"/>
      <c r="L277" s="25"/>
      <c r="M277" s="25"/>
      <c r="N277" s="25"/>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25"/>
      <c r="D278" s="25"/>
      <c r="E278" s="25"/>
      <c r="F278" s="25"/>
      <c r="G278" s="25"/>
      <c r="H278" s="25"/>
      <c r="I278" s="25"/>
      <c r="J278" s="25"/>
      <c r="K278" s="25"/>
      <c r="L278" s="25"/>
      <c r="M278" s="25"/>
      <c r="N278" s="25"/>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25"/>
      <c r="D279" s="25"/>
      <c r="E279" s="25"/>
      <c r="F279" s="25"/>
      <c r="G279" s="25"/>
      <c r="H279" s="25"/>
      <c r="I279" s="25"/>
      <c r="J279" s="25"/>
      <c r="K279" s="25"/>
      <c r="L279" s="25"/>
      <c r="M279" s="25"/>
      <c r="N279" s="25"/>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25"/>
      <c r="D280" s="25"/>
      <c r="E280" s="25"/>
      <c r="F280" s="25"/>
      <c r="G280" s="25"/>
      <c r="H280" s="25"/>
      <c r="I280" s="25"/>
      <c r="J280" s="25"/>
      <c r="K280" s="25"/>
      <c r="L280" s="25"/>
      <c r="M280" s="25"/>
      <c r="N280" s="25"/>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25"/>
      <c r="D281" s="25"/>
      <c r="E281" s="25"/>
      <c r="F281" s="25"/>
      <c r="G281" s="25"/>
      <c r="H281" s="25"/>
      <c r="I281" s="25"/>
      <c r="J281" s="25"/>
      <c r="K281" s="25"/>
      <c r="L281" s="25"/>
      <c r="M281" s="25"/>
      <c r="N281" s="25"/>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25"/>
      <c r="D282" s="25"/>
      <c r="E282" s="25"/>
      <c r="F282" s="25"/>
      <c r="G282" s="25"/>
      <c r="H282" s="25"/>
      <c r="I282" s="25"/>
      <c r="J282" s="25"/>
      <c r="K282" s="25"/>
      <c r="L282" s="25"/>
      <c r="M282" s="25"/>
      <c r="N282" s="25"/>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25"/>
      <c r="D283" s="25"/>
      <c r="E283" s="25"/>
      <c r="F283" s="25"/>
      <c r="G283" s="25"/>
      <c r="H283" s="25"/>
      <c r="I283" s="25"/>
      <c r="J283" s="25"/>
      <c r="K283" s="25"/>
      <c r="L283" s="25"/>
      <c r="M283" s="25"/>
      <c r="N283" s="25"/>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25"/>
      <c r="D284" s="25"/>
      <c r="E284" s="25"/>
      <c r="F284" s="25"/>
      <c r="G284" s="25"/>
      <c r="H284" s="25"/>
      <c r="I284" s="25"/>
      <c r="J284" s="25"/>
      <c r="K284" s="25"/>
      <c r="L284" s="25"/>
      <c r="M284" s="25"/>
      <c r="N284" s="25"/>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25"/>
      <c r="D285" s="25"/>
      <c r="E285" s="25"/>
      <c r="F285" s="25"/>
      <c r="G285" s="25"/>
      <c r="H285" s="25"/>
      <c r="I285" s="25"/>
      <c r="J285" s="25"/>
      <c r="K285" s="25"/>
      <c r="L285" s="25"/>
      <c r="M285" s="25"/>
      <c r="N285" s="25"/>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25"/>
      <c r="D286" s="25"/>
      <c r="E286" s="25"/>
      <c r="F286" s="25"/>
      <c r="G286" s="25"/>
      <c r="H286" s="25"/>
      <c r="I286" s="25"/>
      <c r="J286" s="25"/>
      <c r="K286" s="25"/>
      <c r="L286" s="25"/>
      <c r="M286" s="25"/>
      <c r="N286" s="25"/>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25"/>
      <c r="D287" s="25"/>
      <c r="E287" s="25"/>
      <c r="F287" s="25"/>
      <c r="G287" s="25"/>
      <c r="H287" s="25"/>
      <c r="I287" s="25"/>
      <c r="J287" s="25"/>
      <c r="K287" s="25"/>
      <c r="L287" s="25"/>
      <c r="M287" s="25"/>
      <c r="N287" s="25"/>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25"/>
      <c r="D288" s="25"/>
      <c r="E288" s="25"/>
      <c r="F288" s="25"/>
      <c r="G288" s="25"/>
      <c r="H288" s="25"/>
      <c r="I288" s="25"/>
      <c r="J288" s="25"/>
      <c r="K288" s="25"/>
      <c r="L288" s="25"/>
      <c r="M288" s="25"/>
      <c r="N288" s="25"/>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25"/>
      <c r="D289" s="25"/>
      <c r="E289" s="25"/>
      <c r="F289" s="25"/>
      <c r="G289" s="25"/>
      <c r="H289" s="25"/>
      <c r="I289" s="25"/>
      <c r="J289" s="25"/>
      <c r="K289" s="25"/>
      <c r="L289" s="25"/>
      <c r="M289" s="25"/>
      <c r="N289" s="25"/>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25"/>
      <c r="D290" s="25"/>
      <c r="E290" s="25"/>
      <c r="F290" s="25"/>
      <c r="G290" s="25"/>
      <c r="H290" s="25"/>
      <c r="I290" s="25"/>
      <c r="J290" s="25"/>
      <c r="K290" s="25"/>
      <c r="L290" s="25"/>
      <c r="M290" s="25"/>
      <c r="N290" s="25"/>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25"/>
      <c r="D291" s="25"/>
      <c r="E291" s="25"/>
      <c r="F291" s="25"/>
      <c r="G291" s="25"/>
      <c r="H291" s="25"/>
      <c r="I291" s="25"/>
      <c r="J291" s="25"/>
      <c r="K291" s="25"/>
      <c r="L291" s="25"/>
      <c r="M291" s="25"/>
      <c r="N291" s="25"/>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25"/>
      <c r="D292" s="25"/>
      <c r="E292" s="25"/>
      <c r="F292" s="25"/>
      <c r="G292" s="25"/>
      <c r="H292" s="25"/>
      <c r="I292" s="25"/>
      <c r="J292" s="25"/>
      <c r="K292" s="25"/>
      <c r="L292" s="25"/>
      <c r="M292" s="25"/>
      <c r="N292" s="25"/>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25"/>
      <c r="D293" s="25"/>
      <c r="E293" s="25"/>
      <c r="F293" s="25"/>
      <c r="G293" s="25"/>
      <c r="H293" s="25"/>
      <c r="I293" s="25"/>
      <c r="J293" s="25"/>
      <c r="K293" s="25"/>
      <c r="L293" s="25"/>
      <c r="M293" s="25"/>
      <c r="N293" s="25"/>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25"/>
      <c r="D294" s="25"/>
      <c r="E294" s="25"/>
      <c r="F294" s="25"/>
      <c r="G294" s="25"/>
      <c r="H294" s="25"/>
      <c r="I294" s="25"/>
      <c r="J294" s="25"/>
      <c r="K294" s="25"/>
      <c r="L294" s="25"/>
      <c r="M294" s="25"/>
      <c r="N294" s="25"/>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25"/>
      <c r="D295" s="25"/>
      <c r="E295" s="25"/>
      <c r="F295" s="25"/>
      <c r="G295" s="25"/>
      <c r="H295" s="25"/>
      <c r="I295" s="25"/>
      <c r="J295" s="25"/>
      <c r="K295" s="25"/>
      <c r="L295" s="25"/>
      <c r="M295" s="25"/>
      <c r="N295" s="25"/>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25"/>
      <c r="D296" s="25"/>
      <c r="E296" s="25"/>
      <c r="F296" s="25"/>
      <c r="G296" s="25"/>
      <c r="H296" s="25"/>
      <c r="I296" s="25"/>
      <c r="J296" s="25"/>
      <c r="K296" s="25"/>
      <c r="L296" s="25"/>
      <c r="M296" s="25"/>
      <c r="N296" s="25"/>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25"/>
      <c r="D297" s="25"/>
      <c r="E297" s="25"/>
      <c r="F297" s="25"/>
      <c r="G297" s="25"/>
      <c r="H297" s="25"/>
      <c r="I297" s="25"/>
      <c r="J297" s="25"/>
      <c r="K297" s="25"/>
      <c r="L297" s="25"/>
      <c r="M297" s="25"/>
      <c r="N297" s="25"/>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25"/>
      <c r="D298" s="25"/>
      <c r="E298" s="25"/>
      <c r="F298" s="25"/>
      <c r="G298" s="25"/>
      <c r="H298" s="25"/>
      <c r="I298" s="25"/>
      <c r="J298" s="25"/>
      <c r="K298" s="25"/>
      <c r="L298" s="25"/>
      <c r="M298" s="25"/>
      <c r="N298" s="25"/>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25"/>
      <c r="D299" s="25"/>
      <c r="E299" s="25"/>
      <c r="F299" s="25"/>
      <c r="G299" s="25"/>
      <c r="H299" s="25"/>
      <c r="I299" s="25"/>
      <c r="J299" s="25"/>
      <c r="K299" s="25"/>
      <c r="L299" s="25"/>
      <c r="M299" s="25"/>
      <c r="N299" s="25"/>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25"/>
      <c r="D300" s="25"/>
      <c r="E300" s="25"/>
      <c r="F300" s="25"/>
      <c r="G300" s="25"/>
      <c r="H300" s="25"/>
      <c r="I300" s="25"/>
      <c r="J300" s="25"/>
      <c r="K300" s="25"/>
      <c r="L300" s="25"/>
      <c r="M300" s="25"/>
      <c r="N300" s="25"/>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25"/>
      <c r="D301" s="25"/>
      <c r="E301" s="25"/>
      <c r="F301" s="25"/>
      <c r="G301" s="25"/>
      <c r="H301" s="25"/>
      <c r="I301" s="25"/>
      <c r="J301" s="25"/>
      <c r="K301" s="25"/>
      <c r="L301" s="25"/>
      <c r="M301" s="25"/>
      <c r="N301" s="25"/>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25"/>
      <c r="D302" s="25"/>
      <c r="E302" s="25"/>
      <c r="F302" s="25"/>
      <c r="G302" s="25"/>
      <c r="H302" s="25"/>
      <c r="I302" s="25"/>
      <c r="J302" s="25"/>
      <c r="K302" s="25"/>
      <c r="L302" s="25"/>
      <c r="M302" s="25"/>
      <c r="N302" s="25"/>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25"/>
      <c r="D303" s="25"/>
      <c r="E303" s="25"/>
      <c r="F303" s="25"/>
      <c r="G303" s="25"/>
      <c r="H303" s="25"/>
      <c r="I303" s="25"/>
      <c r="J303" s="25"/>
      <c r="K303" s="25"/>
      <c r="L303" s="25"/>
      <c r="M303" s="25"/>
      <c r="N303" s="25"/>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25"/>
      <c r="D304" s="25"/>
      <c r="E304" s="25"/>
      <c r="F304" s="25"/>
      <c r="G304" s="25"/>
      <c r="H304" s="25"/>
      <c r="I304" s="25"/>
      <c r="J304" s="25"/>
      <c r="K304" s="25"/>
      <c r="L304" s="25"/>
      <c r="M304" s="25"/>
      <c r="N304" s="25"/>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25"/>
      <c r="D305" s="25"/>
      <c r="E305" s="25"/>
      <c r="F305" s="25"/>
      <c r="G305" s="25"/>
      <c r="H305" s="25"/>
      <c r="I305" s="25"/>
      <c r="J305" s="25"/>
      <c r="K305" s="25"/>
      <c r="L305" s="25"/>
      <c r="M305" s="25"/>
      <c r="N305" s="25"/>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25"/>
      <c r="D306" s="25"/>
      <c r="E306" s="25"/>
      <c r="F306" s="25"/>
      <c r="G306" s="25"/>
      <c r="H306" s="25"/>
      <c r="I306" s="25"/>
      <c r="J306" s="25"/>
      <c r="K306" s="25"/>
      <c r="L306" s="25"/>
      <c r="M306" s="25"/>
      <c r="N306" s="25"/>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25"/>
      <c r="D307" s="25"/>
      <c r="E307" s="25"/>
      <c r="F307" s="25"/>
      <c r="G307" s="25"/>
      <c r="H307" s="25"/>
      <c r="I307" s="25"/>
      <c r="J307" s="25"/>
      <c r="K307" s="25"/>
      <c r="L307" s="25"/>
      <c r="M307" s="25"/>
      <c r="N307" s="25"/>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25"/>
      <c r="D308" s="25"/>
      <c r="E308" s="25"/>
      <c r="F308" s="25"/>
      <c r="G308" s="25"/>
      <c r="H308" s="25"/>
      <c r="I308" s="25"/>
      <c r="J308" s="25"/>
      <c r="K308" s="25"/>
      <c r="L308" s="25"/>
      <c r="M308" s="25"/>
      <c r="N308" s="25"/>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25"/>
      <c r="D309" s="25"/>
      <c r="E309" s="25"/>
      <c r="F309" s="25"/>
      <c r="G309" s="25"/>
      <c r="H309" s="25"/>
      <c r="I309" s="25"/>
      <c r="J309" s="25"/>
      <c r="K309" s="25"/>
      <c r="L309" s="25"/>
      <c r="M309" s="25"/>
      <c r="N309" s="25"/>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25"/>
      <c r="D310" s="25"/>
      <c r="E310" s="25"/>
      <c r="F310" s="25"/>
      <c r="G310" s="25"/>
      <c r="H310" s="25"/>
      <c r="I310" s="25"/>
      <c r="J310" s="25"/>
      <c r="K310" s="25"/>
      <c r="L310" s="25"/>
      <c r="M310" s="25"/>
      <c r="N310" s="25"/>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25"/>
      <c r="D311" s="25"/>
      <c r="E311" s="25"/>
      <c r="F311" s="25"/>
      <c r="G311" s="25"/>
      <c r="H311" s="25"/>
      <c r="I311" s="25"/>
      <c r="J311" s="25"/>
      <c r="K311" s="25"/>
      <c r="L311" s="25"/>
      <c r="M311" s="25"/>
      <c r="N311" s="25"/>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25"/>
      <c r="D312" s="25"/>
      <c r="E312" s="25"/>
      <c r="F312" s="25"/>
      <c r="G312" s="25"/>
      <c r="H312" s="25"/>
      <c r="I312" s="25"/>
      <c r="J312" s="25"/>
      <c r="K312" s="25"/>
      <c r="L312" s="25"/>
      <c r="M312" s="25"/>
      <c r="N312" s="25"/>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25"/>
      <c r="D313" s="25"/>
      <c r="E313" s="25"/>
      <c r="F313" s="25"/>
      <c r="G313" s="25"/>
      <c r="H313" s="25"/>
      <c r="I313" s="25"/>
      <c r="J313" s="25"/>
      <c r="K313" s="25"/>
      <c r="L313" s="25"/>
      <c r="M313" s="25"/>
      <c r="N313" s="25"/>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25"/>
      <c r="D314" s="25"/>
      <c r="E314" s="25"/>
      <c r="F314" s="25"/>
      <c r="G314" s="25"/>
      <c r="H314" s="25"/>
      <c r="I314" s="25"/>
      <c r="J314" s="25"/>
      <c r="K314" s="25"/>
      <c r="L314" s="25"/>
      <c r="M314" s="25"/>
      <c r="N314" s="25"/>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25"/>
      <c r="D315" s="25"/>
      <c r="E315" s="25"/>
      <c r="F315" s="25"/>
      <c r="G315" s="25"/>
      <c r="H315" s="25"/>
      <c r="I315" s="25"/>
      <c r="J315" s="25"/>
      <c r="K315" s="25"/>
      <c r="L315" s="25"/>
      <c r="M315" s="25"/>
      <c r="N315" s="25"/>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25"/>
      <c r="D316" s="25"/>
      <c r="E316" s="25"/>
      <c r="F316" s="25"/>
      <c r="G316" s="25"/>
      <c r="H316" s="25"/>
      <c r="I316" s="25"/>
      <c r="J316" s="25"/>
      <c r="K316" s="25"/>
      <c r="L316" s="25"/>
      <c r="M316" s="25"/>
      <c r="N316" s="25"/>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25"/>
      <c r="D317" s="25"/>
      <c r="E317" s="25"/>
      <c r="F317" s="25"/>
      <c r="G317" s="25"/>
      <c r="H317" s="25"/>
      <c r="I317" s="25"/>
      <c r="J317" s="25"/>
      <c r="K317" s="25"/>
      <c r="L317" s="25"/>
      <c r="M317" s="25"/>
      <c r="N317" s="25"/>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25"/>
      <c r="D318" s="25"/>
      <c r="E318" s="25"/>
      <c r="F318" s="25"/>
      <c r="G318" s="25"/>
      <c r="H318" s="25"/>
      <c r="I318" s="25"/>
      <c r="J318" s="25"/>
      <c r="K318" s="25"/>
      <c r="L318" s="25"/>
      <c r="M318" s="25"/>
      <c r="N318" s="25"/>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25"/>
      <c r="D319" s="25"/>
      <c r="E319" s="25"/>
      <c r="F319" s="25"/>
      <c r="G319" s="25"/>
      <c r="H319" s="25"/>
      <c r="I319" s="25"/>
      <c r="J319" s="25"/>
      <c r="K319" s="25"/>
      <c r="L319" s="25"/>
      <c r="M319" s="25"/>
      <c r="N319" s="25"/>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25"/>
      <c r="D320" s="25"/>
      <c r="E320" s="25"/>
      <c r="F320" s="25"/>
      <c r="G320" s="25"/>
      <c r="H320" s="25"/>
      <c r="I320" s="25"/>
      <c r="J320" s="25"/>
      <c r="K320" s="25"/>
      <c r="L320" s="25"/>
      <c r="M320" s="25"/>
      <c r="N320" s="25"/>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25"/>
      <c r="D321" s="25"/>
      <c r="E321" s="25"/>
      <c r="F321" s="25"/>
      <c r="G321" s="25"/>
      <c r="H321" s="25"/>
      <c r="I321" s="25"/>
      <c r="J321" s="25"/>
      <c r="K321" s="25"/>
      <c r="L321" s="25"/>
      <c r="M321" s="25"/>
      <c r="N321" s="25"/>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25"/>
      <c r="D322" s="25"/>
      <c r="E322" s="25"/>
      <c r="F322" s="25"/>
      <c r="G322" s="25"/>
      <c r="H322" s="25"/>
      <c r="I322" s="25"/>
      <c r="J322" s="25"/>
      <c r="K322" s="25"/>
      <c r="L322" s="25"/>
      <c r="M322" s="25"/>
      <c r="N322" s="25"/>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25"/>
      <c r="D323" s="25"/>
      <c r="E323" s="25"/>
      <c r="F323" s="25"/>
      <c r="G323" s="25"/>
      <c r="H323" s="25"/>
      <c r="I323" s="25"/>
      <c r="J323" s="25"/>
      <c r="K323" s="25"/>
      <c r="L323" s="25"/>
      <c r="M323" s="25"/>
      <c r="N323" s="25"/>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25"/>
      <c r="D324" s="25"/>
      <c r="E324" s="25"/>
      <c r="F324" s="25"/>
      <c r="G324" s="25"/>
      <c r="H324" s="25"/>
      <c r="I324" s="25"/>
      <c r="J324" s="25"/>
      <c r="K324" s="25"/>
      <c r="L324" s="25"/>
      <c r="M324" s="25"/>
      <c r="N324" s="25"/>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25"/>
      <c r="D325" s="25"/>
      <c r="E325" s="25"/>
      <c r="F325" s="25"/>
      <c r="G325" s="25"/>
      <c r="H325" s="25"/>
      <c r="I325" s="25"/>
      <c r="J325" s="25"/>
      <c r="K325" s="25"/>
      <c r="L325" s="25"/>
      <c r="M325" s="25"/>
      <c r="N325" s="25"/>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25"/>
      <c r="D326" s="25"/>
      <c r="E326" s="25"/>
      <c r="F326" s="25"/>
      <c r="G326" s="25"/>
      <c r="H326" s="25"/>
      <c r="I326" s="25"/>
      <c r="J326" s="25"/>
      <c r="K326" s="25"/>
      <c r="L326" s="25"/>
      <c r="M326" s="25"/>
      <c r="N326" s="25"/>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25"/>
      <c r="D327" s="25"/>
      <c r="E327" s="25"/>
      <c r="F327" s="25"/>
      <c r="G327" s="25"/>
      <c r="H327" s="25"/>
      <c r="I327" s="25"/>
      <c r="J327" s="25"/>
      <c r="K327" s="25"/>
      <c r="L327" s="25"/>
      <c r="M327" s="25"/>
      <c r="N327" s="25"/>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25"/>
      <c r="D328" s="25"/>
      <c r="E328" s="25"/>
      <c r="F328" s="25"/>
      <c r="G328" s="25"/>
      <c r="H328" s="25"/>
      <c r="I328" s="25"/>
      <c r="J328" s="25"/>
      <c r="K328" s="25"/>
      <c r="L328" s="25"/>
      <c r="M328" s="25"/>
      <c r="N328" s="25"/>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25"/>
      <c r="D329" s="25"/>
      <c r="E329" s="25"/>
      <c r="F329" s="25"/>
      <c r="G329" s="25"/>
      <c r="H329" s="25"/>
      <c r="I329" s="25"/>
      <c r="J329" s="25"/>
      <c r="K329" s="25"/>
      <c r="L329" s="25"/>
      <c r="M329" s="25"/>
      <c r="N329" s="25"/>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25"/>
      <c r="D330" s="25"/>
      <c r="E330" s="25"/>
      <c r="F330" s="25"/>
      <c r="G330" s="25"/>
      <c r="H330" s="25"/>
      <c r="I330" s="25"/>
      <c r="J330" s="25"/>
      <c r="K330" s="25"/>
      <c r="L330" s="25"/>
      <c r="M330" s="25"/>
      <c r="N330" s="25"/>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25"/>
      <c r="D331" s="25"/>
      <c r="E331" s="25"/>
      <c r="F331" s="25"/>
      <c r="G331" s="25"/>
      <c r="H331" s="25"/>
      <c r="I331" s="25"/>
      <c r="J331" s="25"/>
      <c r="K331" s="25"/>
      <c r="L331" s="25"/>
      <c r="M331" s="25"/>
      <c r="N331" s="25"/>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25"/>
      <c r="D332" s="25"/>
      <c r="E332" s="25"/>
      <c r="F332" s="25"/>
      <c r="G332" s="25"/>
      <c r="H332" s="25"/>
      <c r="I332" s="25"/>
      <c r="J332" s="25"/>
      <c r="K332" s="25"/>
      <c r="L332" s="25"/>
      <c r="M332" s="25"/>
      <c r="N332" s="25"/>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25"/>
      <c r="D333" s="25"/>
      <c r="E333" s="25"/>
      <c r="F333" s="25"/>
      <c r="G333" s="25"/>
      <c r="H333" s="25"/>
      <c r="I333" s="25"/>
      <c r="J333" s="25"/>
      <c r="K333" s="25"/>
      <c r="L333" s="25"/>
      <c r="M333" s="25"/>
      <c r="N333" s="25"/>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25"/>
      <c r="D334" s="25"/>
      <c r="E334" s="25"/>
      <c r="F334" s="25"/>
      <c r="G334" s="25"/>
      <c r="H334" s="25"/>
      <c r="I334" s="25"/>
      <c r="J334" s="25"/>
      <c r="K334" s="25"/>
      <c r="L334" s="25"/>
      <c r="M334" s="25"/>
      <c r="N334" s="25"/>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25"/>
      <c r="D335" s="25"/>
      <c r="E335" s="25"/>
      <c r="F335" s="25"/>
      <c r="G335" s="25"/>
      <c r="H335" s="25"/>
      <c r="I335" s="25"/>
      <c r="J335" s="25"/>
      <c r="K335" s="25"/>
      <c r="L335" s="25"/>
      <c r="M335" s="25"/>
      <c r="N335" s="25"/>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25"/>
      <c r="D336" s="25"/>
      <c r="E336" s="25"/>
      <c r="F336" s="25"/>
      <c r="G336" s="25"/>
      <c r="H336" s="25"/>
      <c r="I336" s="25"/>
      <c r="J336" s="25"/>
      <c r="K336" s="25"/>
      <c r="L336" s="25"/>
      <c r="M336" s="25"/>
      <c r="N336" s="25"/>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25"/>
      <c r="D337" s="25"/>
      <c r="E337" s="25"/>
      <c r="F337" s="25"/>
      <c r="G337" s="25"/>
      <c r="H337" s="25"/>
      <c r="I337" s="25"/>
      <c r="J337" s="25"/>
      <c r="K337" s="25"/>
      <c r="L337" s="25"/>
      <c r="M337" s="25"/>
      <c r="N337" s="25"/>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25"/>
      <c r="D338" s="25"/>
      <c r="E338" s="25"/>
      <c r="F338" s="25"/>
      <c r="G338" s="25"/>
      <c r="H338" s="25"/>
      <c r="I338" s="25"/>
      <c r="J338" s="25"/>
      <c r="K338" s="25"/>
      <c r="L338" s="25"/>
      <c r="M338" s="25"/>
      <c r="N338" s="25"/>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25"/>
      <c r="D339" s="25"/>
      <c r="E339" s="25"/>
      <c r="F339" s="25"/>
      <c r="G339" s="25"/>
      <c r="H339" s="25"/>
      <c r="I339" s="25"/>
      <c r="J339" s="25"/>
      <c r="K339" s="25"/>
      <c r="L339" s="25"/>
      <c r="M339" s="25"/>
      <c r="N339" s="25"/>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25"/>
      <c r="D340" s="25"/>
      <c r="E340" s="25"/>
      <c r="F340" s="25"/>
      <c r="G340" s="25"/>
      <c r="H340" s="25"/>
      <c r="I340" s="25"/>
      <c r="J340" s="25"/>
      <c r="K340" s="25"/>
      <c r="L340" s="25"/>
      <c r="M340" s="25"/>
      <c r="N340" s="25"/>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25"/>
      <c r="D341" s="25"/>
      <c r="E341" s="25"/>
      <c r="F341" s="25"/>
      <c r="G341" s="25"/>
      <c r="H341" s="25"/>
      <c r="I341" s="25"/>
      <c r="J341" s="25"/>
      <c r="K341" s="25"/>
      <c r="L341" s="25"/>
      <c r="M341" s="25"/>
      <c r="N341" s="25"/>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25"/>
      <c r="D342" s="25"/>
      <c r="E342" s="25"/>
      <c r="F342" s="25"/>
      <c r="G342" s="25"/>
      <c r="H342" s="25"/>
      <c r="I342" s="25"/>
      <c r="J342" s="25"/>
      <c r="K342" s="25"/>
      <c r="L342" s="25"/>
      <c r="M342" s="25"/>
      <c r="N342" s="25"/>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25"/>
      <c r="D343" s="25"/>
      <c r="E343" s="25"/>
      <c r="F343" s="25"/>
      <c r="G343" s="25"/>
      <c r="H343" s="25"/>
      <c r="I343" s="25"/>
      <c r="J343" s="25"/>
      <c r="K343" s="25"/>
      <c r="L343" s="25"/>
      <c r="M343" s="25"/>
      <c r="N343" s="25"/>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25"/>
      <c r="D344" s="25"/>
      <c r="E344" s="25"/>
      <c r="F344" s="25"/>
      <c r="G344" s="25"/>
      <c r="H344" s="25"/>
      <c r="I344" s="25"/>
      <c r="J344" s="25"/>
      <c r="K344" s="25"/>
      <c r="L344" s="25"/>
      <c r="M344" s="25"/>
      <c r="N344" s="25"/>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25"/>
      <c r="D345" s="25"/>
      <c r="E345" s="25"/>
      <c r="F345" s="25"/>
      <c r="G345" s="25"/>
      <c r="H345" s="25"/>
      <c r="I345" s="25"/>
      <c r="J345" s="25"/>
      <c r="K345" s="25"/>
      <c r="L345" s="25"/>
      <c r="M345" s="25"/>
      <c r="N345" s="25"/>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25"/>
      <c r="D346" s="25"/>
      <c r="E346" s="25"/>
      <c r="F346" s="25"/>
      <c r="G346" s="25"/>
      <c r="H346" s="25"/>
      <c r="I346" s="25"/>
      <c r="J346" s="25"/>
      <c r="K346" s="25"/>
      <c r="L346" s="25"/>
      <c r="M346" s="25"/>
      <c r="N346" s="25"/>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25"/>
      <c r="D347" s="25"/>
      <c r="E347" s="25"/>
      <c r="F347" s="25"/>
      <c r="G347" s="25"/>
      <c r="H347" s="25"/>
      <c r="I347" s="25"/>
      <c r="J347" s="25"/>
      <c r="K347" s="25"/>
      <c r="L347" s="25"/>
      <c r="M347" s="25"/>
      <c r="N347" s="25"/>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25"/>
      <c r="D348" s="25"/>
      <c r="E348" s="25"/>
      <c r="F348" s="25"/>
      <c r="G348" s="25"/>
      <c r="H348" s="25"/>
      <c r="I348" s="25"/>
      <c r="J348" s="25"/>
      <c r="K348" s="25"/>
      <c r="L348" s="25"/>
      <c r="M348" s="25"/>
      <c r="N348" s="25"/>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25"/>
      <c r="D349" s="25"/>
      <c r="E349" s="25"/>
      <c r="F349" s="25"/>
      <c r="G349" s="25"/>
      <c r="H349" s="25"/>
      <c r="I349" s="25"/>
      <c r="J349" s="25"/>
      <c r="K349" s="25"/>
      <c r="L349" s="25"/>
      <c r="M349" s="25"/>
      <c r="N349" s="25"/>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25"/>
      <c r="D350" s="25"/>
      <c r="E350" s="25"/>
      <c r="F350" s="25"/>
      <c r="G350" s="25"/>
      <c r="H350" s="25"/>
      <c r="I350" s="25"/>
      <c r="J350" s="25"/>
      <c r="K350" s="25"/>
      <c r="L350" s="25"/>
      <c r="M350" s="25"/>
      <c r="N350" s="25"/>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25"/>
      <c r="D351" s="25"/>
      <c r="E351" s="25"/>
      <c r="F351" s="25"/>
      <c r="G351" s="25"/>
      <c r="H351" s="25"/>
      <c r="I351" s="25"/>
      <c r="J351" s="25"/>
      <c r="K351" s="25"/>
      <c r="L351" s="25"/>
      <c r="M351" s="25"/>
      <c r="N351" s="25"/>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25"/>
      <c r="D352" s="25"/>
      <c r="E352" s="25"/>
      <c r="F352" s="25"/>
      <c r="G352" s="25"/>
      <c r="H352" s="25"/>
      <c r="I352" s="25"/>
      <c r="J352" s="25"/>
      <c r="K352" s="25"/>
      <c r="L352" s="25"/>
      <c r="M352" s="25"/>
      <c r="N352" s="25"/>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25"/>
      <c r="D353" s="25"/>
      <c r="E353" s="25"/>
      <c r="F353" s="25"/>
      <c r="G353" s="25"/>
      <c r="H353" s="25"/>
      <c r="I353" s="25"/>
      <c r="J353" s="25"/>
      <c r="K353" s="25"/>
      <c r="L353" s="25"/>
      <c r="M353" s="25"/>
      <c r="N353" s="25"/>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25"/>
      <c r="D354" s="25"/>
      <c r="E354" s="25"/>
      <c r="F354" s="25"/>
      <c r="G354" s="25"/>
      <c r="H354" s="25"/>
      <c r="I354" s="25"/>
      <c r="J354" s="25"/>
      <c r="K354" s="25"/>
      <c r="L354" s="25"/>
      <c r="M354" s="25"/>
      <c r="N354" s="25"/>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25"/>
      <c r="D355" s="25"/>
      <c r="E355" s="25"/>
      <c r="F355" s="25"/>
      <c r="G355" s="25"/>
      <c r="H355" s="25"/>
      <c r="I355" s="25"/>
      <c r="J355" s="25"/>
      <c r="K355" s="25"/>
      <c r="L355" s="25"/>
      <c r="M355" s="25"/>
      <c r="N355" s="25"/>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25"/>
      <c r="D356" s="25"/>
      <c r="E356" s="25"/>
      <c r="F356" s="25"/>
      <c r="G356" s="25"/>
      <c r="H356" s="25"/>
      <c r="I356" s="25"/>
      <c r="J356" s="25"/>
      <c r="K356" s="25"/>
      <c r="L356" s="25"/>
      <c r="M356" s="25"/>
      <c r="N356" s="25"/>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25"/>
      <c r="D357" s="25"/>
      <c r="E357" s="25"/>
      <c r="F357" s="25"/>
      <c r="G357" s="25"/>
      <c r="H357" s="25"/>
      <c r="I357" s="25"/>
      <c r="J357" s="25"/>
      <c r="K357" s="25"/>
      <c r="L357" s="25"/>
      <c r="M357" s="25"/>
      <c r="N357" s="25"/>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25"/>
      <c r="D358" s="25"/>
      <c r="E358" s="25"/>
      <c r="F358" s="25"/>
      <c r="G358" s="25"/>
      <c r="H358" s="25"/>
      <c r="I358" s="25"/>
      <c r="J358" s="25"/>
      <c r="K358" s="25"/>
      <c r="L358" s="25"/>
      <c r="M358" s="25"/>
      <c r="N358" s="25"/>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25"/>
      <c r="D359" s="25"/>
      <c r="E359" s="25"/>
      <c r="F359" s="25"/>
      <c r="G359" s="25"/>
      <c r="H359" s="25"/>
      <c r="I359" s="25"/>
      <c r="J359" s="25"/>
      <c r="K359" s="25"/>
      <c r="L359" s="25"/>
      <c r="M359" s="25"/>
      <c r="N359" s="25"/>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25"/>
      <c r="D360" s="25"/>
      <c r="E360" s="25"/>
      <c r="F360" s="25"/>
      <c r="G360" s="25"/>
      <c r="H360" s="25"/>
      <c r="I360" s="25"/>
      <c r="J360" s="25"/>
      <c r="K360" s="25"/>
      <c r="L360" s="25"/>
      <c r="M360" s="25"/>
      <c r="N360" s="25"/>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25"/>
      <c r="D361" s="25"/>
      <c r="E361" s="25"/>
      <c r="F361" s="25"/>
      <c r="G361" s="25"/>
      <c r="H361" s="25"/>
      <c r="I361" s="25"/>
      <c r="J361" s="25"/>
      <c r="K361" s="25"/>
      <c r="L361" s="25"/>
      <c r="M361" s="25"/>
      <c r="N361" s="25"/>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25"/>
      <c r="D362" s="25"/>
      <c r="E362" s="25"/>
      <c r="F362" s="25"/>
      <c r="G362" s="25"/>
      <c r="H362" s="25"/>
      <c r="I362" s="25"/>
      <c r="J362" s="25"/>
      <c r="K362" s="25"/>
      <c r="L362" s="25"/>
      <c r="M362" s="25"/>
      <c r="N362" s="25"/>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25"/>
      <c r="D363" s="25"/>
      <c r="E363" s="25"/>
      <c r="F363" s="25"/>
      <c r="G363" s="25"/>
      <c r="H363" s="25"/>
      <c r="I363" s="25"/>
      <c r="J363" s="25"/>
      <c r="K363" s="25"/>
      <c r="L363" s="25"/>
      <c r="M363" s="25"/>
      <c r="N363" s="25"/>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25"/>
      <c r="D364" s="25"/>
      <c r="E364" s="25"/>
      <c r="F364" s="25"/>
      <c r="G364" s="25"/>
      <c r="H364" s="25"/>
      <c r="I364" s="25"/>
      <c r="J364" s="25"/>
      <c r="K364" s="25"/>
      <c r="L364" s="25"/>
      <c r="M364" s="25"/>
      <c r="N364" s="25"/>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25"/>
      <c r="D365" s="25"/>
      <c r="E365" s="25"/>
      <c r="F365" s="25"/>
      <c r="G365" s="25"/>
      <c r="H365" s="25"/>
      <c r="I365" s="25"/>
      <c r="J365" s="25"/>
      <c r="K365" s="25"/>
      <c r="L365" s="25"/>
      <c r="M365" s="25"/>
      <c r="N365" s="25"/>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25"/>
      <c r="D366" s="25"/>
      <c r="E366" s="25"/>
      <c r="F366" s="25"/>
      <c r="G366" s="25"/>
      <c r="H366" s="25"/>
      <c r="I366" s="25"/>
      <c r="J366" s="25"/>
      <c r="K366" s="25"/>
      <c r="L366" s="25"/>
      <c r="M366" s="25"/>
      <c r="N366" s="25"/>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25"/>
      <c r="D367" s="25"/>
      <c r="E367" s="25"/>
      <c r="F367" s="25"/>
      <c r="G367" s="25"/>
      <c r="H367" s="25"/>
      <c r="I367" s="25"/>
      <c r="J367" s="25"/>
      <c r="K367" s="25"/>
      <c r="L367" s="25"/>
      <c r="M367" s="25"/>
      <c r="N367" s="25"/>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25"/>
      <c r="D368" s="25"/>
      <c r="E368" s="25"/>
      <c r="F368" s="25"/>
      <c r="G368" s="25"/>
      <c r="H368" s="25"/>
      <c r="I368" s="25"/>
      <c r="J368" s="25"/>
      <c r="K368" s="25"/>
      <c r="L368" s="25"/>
      <c r="M368" s="25"/>
      <c r="N368" s="25"/>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25"/>
      <c r="D369" s="25"/>
      <c r="E369" s="25"/>
      <c r="F369" s="25"/>
      <c r="G369" s="25"/>
      <c r="H369" s="25"/>
      <c r="I369" s="25"/>
      <c r="J369" s="25"/>
      <c r="K369" s="25"/>
      <c r="L369" s="25"/>
      <c r="M369" s="25"/>
      <c r="N369" s="25"/>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25"/>
      <c r="D370" s="25"/>
      <c r="E370" s="25"/>
      <c r="F370" s="25"/>
      <c r="G370" s="25"/>
      <c r="H370" s="25"/>
      <c r="I370" s="25"/>
      <c r="J370" s="25"/>
      <c r="K370" s="25"/>
      <c r="L370" s="25"/>
      <c r="M370" s="25"/>
      <c r="N370" s="25"/>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25"/>
      <c r="D371" s="25"/>
      <c r="E371" s="25"/>
      <c r="F371" s="25"/>
      <c r="G371" s="25"/>
      <c r="H371" s="25"/>
      <c r="I371" s="25"/>
      <c r="J371" s="25"/>
      <c r="K371" s="25"/>
      <c r="L371" s="25"/>
      <c r="M371" s="25"/>
      <c r="N371" s="25"/>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25"/>
      <c r="D372" s="25"/>
      <c r="E372" s="25"/>
      <c r="F372" s="25"/>
      <c r="G372" s="25"/>
      <c r="H372" s="25"/>
      <c r="I372" s="25"/>
      <c r="J372" s="25"/>
      <c r="K372" s="25"/>
      <c r="L372" s="25"/>
      <c r="M372" s="25"/>
      <c r="N372" s="25"/>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25"/>
      <c r="D373" s="25"/>
      <c r="E373" s="25"/>
      <c r="F373" s="25"/>
      <c r="G373" s="25"/>
      <c r="H373" s="25"/>
      <c r="I373" s="25"/>
      <c r="J373" s="25"/>
      <c r="K373" s="25"/>
      <c r="L373" s="25"/>
      <c r="M373" s="25"/>
      <c r="N373" s="25"/>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25"/>
      <c r="D374" s="25"/>
      <c r="E374" s="25"/>
      <c r="F374" s="25"/>
      <c r="G374" s="25"/>
      <c r="H374" s="25"/>
      <c r="I374" s="25"/>
      <c r="J374" s="25"/>
      <c r="K374" s="25"/>
      <c r="L374" s="25"/>
      <c r="M374" s="25"/>
      <c r="N374" s="25"/>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25"/>
      <c r="D375" s="25"/>
      <c r="E375" s="25"/>
      <c r="F375" s="25"/>
      <c r="G375" s="25"/>
      <c r="H375" s="25"/>
      <c r="I375" s="25"/>
      <c r="J375" s="25"/>
      <c r="K375" s="25"/>
      <c r="L375" s="25"/>
      <c r="M375" s="25"/>
      <c r="N375" s="25"/>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25"/>
      <c r="D376" s="25"/>
      <c r="E376" s="25"/>
      <c r="F376" s="25"/>
      <c r="G376" s="25"/>
      <c r="H376" s="25"/>
      <c r="I376" s="25"/>
      <c r="J376" s="25"/>
      <c r="K376" s="25"/>
      <c r="L376" s="25"/>
      <c r="M376" s="25"/>
      <c r="N376" s="25"/>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25"/>
      <c r="D377" s="25"/>
      <c r="E377" s="25"/>
      <c r="F377" s="25"/>
      <c r="G377" s="25"/>
      <c r="H377" s="25"/>
      <c r="I377" s="25"/>
      <c r="J377" s="25"/>
      <c r="K377" s="25"/>
      <c r="L377" s="25"/>
      <c r="M377" s="25"/>
      <c r="N377" s="25"/>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25"/>
      <c r="D378" s="25"/>
      <c r="E378" s="25"/>
      <c r="F378" s="25"/>
      <c r="G378" s="25"/>
      <c r="H378" s="25"/>
      <c r="I378" s="25"/>
      <c r="J378" s="25"/>
      <c r="K378" s="25"/>
      <c r="L378" s="25"/>
      <c r="M378" s="25"/>
      <c r="N378" s="25"/>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25"/>
      <c r="D379" s="25"/>
      <c r="E379" s="25"/>
      <c r="F379" s="25"/>
      <c r="G379" s="25"/>
      <c r="H379" s="25"/>
      <c r="I379" s="25"/>
      <c r="J379" s="25"/>
      <c r="K379" s="25"/>
      <c r="L379" s="25"/>
      <c r="M379" s="25"/>
      <c r="N379" s="25"/>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25"/>
      <c r="D380" s="25"/>
      <c r="E380" s="25"/>
      <c r="F380" s="25"/>
      <c r="G380" s="25"/>
      <c r="H380" s="25"/>
      <c r="I380" s="25"/>
      <c r="J380" s="25"/>
      <c r="K380" s="25"/>
      <c r="L380" s="25"/>
      <c r="M380" s="25"/>
      <c r="N380" s="25"/>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25"/>
      <c r="D381" s="25"/>
      <c r="E381" s="25"/>
      <c r="F381" s="25"/>
      <c r="G381" s="25"/>
      <c r="H381" s="25"/>
      <c r="I381" s="25"/>
      <c r="J381" s="25"/>
      <c r="K381" s="25"/>
      <c r="L381" s="25"/>
      <c r="M381" s="25"/>
      <c r="N381" s="25"/>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25"/>
      <c r="D382" s="25"/>
      <c r="E382" s="25"/>
      <c r="F382" s="25"/>
      <c r="G382" s="25"/>
      <c r="H382" s="25"/>
      <c r="I382" s="25"/>
      <c r="J382" s="25"/>
      <c r="K382" s="25"/>
      <c r="L382" s="25"/>
      <c r="M382" s="25"/>
      <c r="N382" s="25"/>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25"/>
      <c r="D383" s="25"/>
      <c r="E383" s="25"/>
      <c r="F383" s="25"/>
      <c r="G383" s="25"/>
      <c r="H383" s="25"/>
      <c r="I383" s="25"/>
      <c r="J383" s="25"/>
      <c r="K383" s="25"/>
      <c r="L383" s="25"/>
      <c r="M383" s="25"/>
      <c r="N383" s="25"/>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25"/>
      <c r="D384" s="25"/>
      <c r="E384" s="25"/>
      <c r="F384" s="25"/>
      <c r="G384" s="25"/>
      <c r="H384" s="25"/>
      <c r="I384" s="25"/>
      <c r="J384" s="25"/>
      <c r="K384" s="25"/>
      <c r="L384" s="25"/>
      <c r="M384" s="25"/>
      <c r="N384" s="25"/>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25"/>
      <c r="D385" s="25"/>
      <c r="E385" s="25"/>
      <c r="F385" s="25"/>
      <c r="G385" s="25"/>
      <c r="H385" s="25"/>
      <c r="I385" s="25"/>
      <c r="J385" s="25"/>
      <c r="K385" s="25"/>
      <c r="L385" s="25"/>
      <c r="M385" s="25"/>
      <c r="N385" s="25"/>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25"/>
      <c r="D386" s="25"/>
      <c r="E386" s="25"/>
      <c r="F386" s="25"/>
      <c r="G386" s="25"/>
      <c r="H386" s="25"/>
      <c r="I386" s="25"/>
      <c r="J386" s="25"/>
      <c r="K386" s="25"/>
      <c r="L386" s="25"/>
      <c r="M386" s="25"/>
      <c r="N386" s="25"/>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25"/>
      <c r="D387" s="25"/>
      <c r="E387" s="25"/>
      <c r="F387" s="25"/>
      <c r="G387" s="25"/>
      <c r="H387" s="25"/>
      <c r="I387" s="25"/>
      <c r="J387" s="25"/>
      <c r="K387" s="25"/>
      <c r="L387" s="25"/>
      <c r="M387" s="25"/>
      <c r="N387" s="25"/>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25"/>
      <c r="D388" s="25"/>
      <c r="E388" s="25"/>
      <c r="F388" s="25"/>
      <c r="G388" s="25"/>
      <c r="H388" s="25"/>
      <c r="I388" s="25"/>
      <c r="J388" s="25"/>
      <c r="K388" s="25"/>
      <c r="L388" s="25"/>
      <c r="M388" s="25"/>
      <c r="N388" s="25"/>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25"/>
      <c r="D389" s="25"/>
      <c r="E389" s="25"/>
      <c r="F389" s="25"/>
      <c r="G389" s="25"/>
      <c r="H389" s="25"/>
      <c r="I389" s="25"/>
      <c r="J389" s="25"/>
      <c r="K389" s="25"/>
      <c r="L389" s="25"/>
      <c r="M389" s="25"/>
      <c r="N389" s="25"/>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25"/>
      <c r="D390" s="25"/>
      <c r="E390" s="25"/>
      <c r="F390" s="25"/>
      <c r="G390" s="25"/>
      <c r="H390" s="25"/>
      <c r="I390" s="25"/>
      <c r="J390" s="25"/>
      <c r="K390" s="25"/>
      <c r="L390" s="25"/>
      <c r="M390" s="25"/>
      <c r="N390" s="25"/>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25"/>
      <c r="D391" s="25"/>
      <c r="E391" s="25"/>
      <c r="F391" s="25"/>
      <c r="G391" s="25"/>
      <c r="H391" s="25"/>
      <c r="I391" s="25"/>
      <c r="J391" s="25"/>
      <c r="K391" s="25"/>
      <c r="L391" s="25"/>
      <c r="M391" s="25"/>
      <c r="N391" s="25"/>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25"/>
      <c r="D392" s="25"/>
      <c r="E392" s="25"/>
      <c r="F392" s="25"/>
      <c r="G392" s="25"/>
      <c r="H392" s="25"/>
      <c r="I392" s="25"/>
      <c r="J392" s="25"/>
      <c r="K392" s="25"/>
      <c r="L392" s="25"/>
      <c r="M392" s="25"/>
      <c r="N392" s="25"/>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25"/>
      <c r="D393" s="25"/>
      <c r="E393" s="25"/>
      <c r="F393" s="25"/>
      <c r="G393" s="25"/>
      <c r="H393" s="25"/>
      <c r="I393" s="25"/>
      <c r="J393" s="25"/>
      <c r="K393" s="25"/>
      <c r="L393" s="25"/>
      <c r="M393" s="25"/>
      <c r="N393" s="25"/>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25"/>
      <c r="D394" s="25"/>
      <c r="E394" s="25"/>
      <c r="F394" s="25"/>
      <c r="G394" s="25"/>
      <c r="H394" s="25"/>
      <c r="I394" s="25"/>
      <c r="J394" s="25"/>
      <c r="K394" s="25"/>
      <c r="L394" s="25"/>
      <c r="M394" s="25"/>
      <c r="N394" s="25"/>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25"/>
      <c r="D395" s="25"/>
      <c r="E395" s="25"/>
      <c r="F395" s="25"/>
      <c r="G395" s="25"/>
      <c r="H395" s="25"/>
      <c r="I395" s="25"/>
      <c r="J395" s="25"/>
      <c r="K395" s="25"/>
      <c r="L395" s="25"/>
      <c r="M395" s="25"/>
      <c r="N395" s="25"/>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25"/>
      <c r="D396" s="25"/>
      <c r="E396" s="25"/>
      <c r="F396" s="25"/>
      <c r="G396" s="25"/>
      <c r="H396" s="25"/>
      <c r="I396" s="25"/>
      <c r="J396" s="25"/>
      <c r="K396" s="25"/>
      <c r="L396" s="25"/>
      <c r="M396" s="25"/>
      <c r="N396" s="25"/>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25"/>
      <c r="D397" s="25"/>
      <c r="E397" s="25"/>
      <c r="F397" s="25"/>
      <c r="G397" s="25"/>
      <c r="H397" s="25"/>
      <c r="I397" s="25"/>
      <c r="J397" s="25"/>
      <c r="K397" s="25"/>
      <c r="L397" s="25"/>
      <c r="M397" s="25"/>
      <c r="N397" s="25"/>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25"/>
      <c r="D398" s="25"/>
      <c r="E398" s="25"/>
      <c r="F398" s="25"/>
      <c r="G398" s="25"/>
      <c r="H398" s="25"/>
      <c r="I398" s="25"/>
      <c r="J398" s="25"/>
      <c r="K398" s="25"/>
      <c r="L398" s="25"/>
      <c r="M398" s="25"/>
      <c r="N398" s="25"/>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25"/>
      <c r="D399" s="25"/>
      <c r="E399" s="25"/>
      <c r="F399" s="25"/>
      <c r="G399" s="25"/>
      <c r="H399" s="25"/>
      <c r="I399" s="25"/>
      <c r="J399" s="25"/>
      <c r="K399" s="25"/>
      <c r="L399" s="25"/>
      <c r="M399" s="25"/>
      <c r="N399" s="25"/>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25"/>
      <c r="D400" s="25"/>
      <c r="E400" s="25"/>
      <c r="F400" s="25"/>
      <c r="G400" s="25"/>
      <c r="H400" s="25"/>
      <c r="I400" s="25"/>
      <c r="J400" s="25"/>
      <c r="K400" s="25"/>
      <c r="L400" s="25"/>
      <c r="M400" s="25"/>
      <c r="N400" s="25"/>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25"/>
      <c r="D401" s="25"/>
      <c r="E401" s="25"/>
      <c r="F401" s="25"/>
      <c r="G401" s="25"/>
      <c r="H401" s="25"/>
      <c r="I401" s="25"/>
      <c r="J401" s="25"/>
      <c r="K401" s="25"/>
      <c r="L401" s="25"/>
      <c r="M401" s="25"/>
      <c r="N401" s="25"/>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25"/>
      <c r="D402" s="25"/>
      <c r="E402" s="25"/>
      <c r="F402" s="25"/>
      <c r="G402" s="25"/>
      <c r="H402" s="25"/>
      <c r="I402" s="25"/>
      <c r="J402" s="25"/>
      <c r="K402" s="25"/>
      <c r="L402" s="25"/>
      <c r="M402" s="25"/>
      <c r="N402" s="25"/>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25"/>
      <c r="D403" s="25"/>
      <c r="E403" s="25"/>
      <c r="F403" s="25"/>
      <c r="G403" s="25"/>
      <c r="H403" s="25"/>
      <c r="I403" s="25"/>
      <c r="J403" s="25"/>
      <c r="K403" s="25"/>
      <c r="L403" s="25"/>
      <c r="M403" s="25"/>
      <c r="N403" s="25"/>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25"/>
      <c r="D404" s="25"/>
      <c r="E404" s="25"/>
      <c r="F404" s="25"/>
      <c r="G404" s="25"/>
      <c r="H404" s="25"/>
      <c r="I404" s="25"/>
      <c r="J404" s="25"/>
      <c r="K404" s="25"/>
      <c r="L404" s="25"/>
      <c r="M404" s="25"/>
      <c r="N404" s="25"/>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25"/>
      <c r="D405" s="25"/>
      <c r="E405" s="25"/>
      <c r="F405" s="25"/>
      <c r="G405" s="25"/>
      <c r="H405" s="25"/>
      <c r="I405" s="25"/>
      <c r="J405" s="25"/>
      <c r="K405" s="25"/>
      <c r="L405" s="25"/>
      <c r="M405" s="25"/>
      <c r="N405" s="25"/>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25"/>
      <c r="D406" s="25"/>
      <c r="E406" s="25"/>
      <c r="F406" s="25"/>
      <c r="G406" s="25"/>
      <c r="H406" s="25"/>
      <c r="I406" s="25"/>
      <c r="J406" s="25"/>
      <c r="K406" s="25"/>
      <c r="L406" s="25"/>
      <c r="M406" s="25"/>
      <c r="N406" s="25"/>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25"/>
      <c r="D407" s="25"/>
      <c r="E407" s="25"/>
      <c r="F407" s="25"/>
      <c r="G407" s="25"/>
      <c r="H407" s="25"/>
      <c r="I407" s="25"/>
      <c r="J407" s="25"/>
      <c r="K407" s="25"/>
      <c r="L407" s="25"/>
      <c r="M407" s="25"/>
      <c r="N407" s="25"/>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25"/>
      <c r="D408" s="25"/>
      <c r="E408" s="25"/>
      <c r="F408" s="25"/>
      <c r="G408" s="25"/>
      <c r="H408" s="25"/>
      <c r="I408" s="25"/>
      <c r="J408" s="25"/>
      <c r="K408" s="25"/>
      <c r="L408" s="25"/>
      <c r="M408" s="25"/>
      <c r="N408" s="25"/>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25"/>
      <c r="D409" s="25"/>
      <c r="E409" s="25"/>
      <c r="F409" s="25"/>
      <c r="G409" s="25"/>
      <c r="H409" s="25"/>
      <c r="I409" s="25"/>
      <c r="J409" s="25"/>
      <c r="K409" s="25"/>
      <c r="L409" s="25"/>
      <c r="M409" s="25"/>
      <c r="N409" s="25"/>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25"/>
      <c r="D410" s="25"/>
      <c r="E410" s="25"/>
      <c r="F410" s="25"/>
      <c r="G410" s="25"/>
      <c r="H410" s="25"/>
      <c r="I410" s="25"/>
      <c r="J410" s="25"/>
      <c r="K410" s="25"/>
      <c r="L410" s="25"/>
      <c r="M410" s="25"/>
      <c r="N410" s="25"/>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25"/>
      <c r="D411" s="25"/>
      <c r="E411" s="25"/>
      <c r="F411" s="25"/>
      <c r="G411" s="25"/>
      <c r="H411" s="25"/>
      <c r="I411" s="25"/>
      <c r="J411" s="25"/>
      <c r="K411" s="25"/>
      <c r="L411" s="25"/>
      <c r="M411" s="25"/>
      <c r="N411" s="25"/>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25"/>
      <c r="D412" s="25"/>
      <c r="E412" s="25"/>
      <c r="F412" s="25"/>
      <c r="G412" s="25"/>
      <c r="H412" s="25"/>
      <c r="I412" s="25"/>
      <c r="J412" s="25"/>
      <c r="K412" s="25"/>
      <c r="L412" s="25"/>
      <c r="M412" s="25"/>
      <c r="N412" s="25"/>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25"/>
      <c r="D413" s="25"/>
      <c r="E413" s="25"/>
      <c r="F413" s="25"/>
      <c r="G413" s="25"/>
      <c r="H413" s="25"/>
      <c r="I413" s="25"/>
      <c r="J413" s="25"/>
      <c r="K413" s="25"/>
      <c r="L413" s="25"/>
      <c r="M413" s="25"/>
      <c r="N413" s="25"/>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25"/>
      <c r="D414" s="25"/>
      <c r="E414" s="25"/>
      <c r="F414" s="25"/>
      <c r="G414" s="25"/>
      <c r="H414" s="25"/>
      <c r="I414" s="25"/>
      <c r="J414" s="25"/>
      <c r="K414" s="25"/>
      <c r="L414" s="25"/>
      <c r="M414" s="25"/>
      <c r="N414" s="25"/>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25"/>
      <c r="D415" s="25"/>
      <c r="E415" s="25"/>
      <c r="F415" s="25"/>
      <c r="G415" s="25"/>
      <c r="H415" s="25"/>
      <c r="I415" s="25"/>
      <c r="J415" s="25"/>
      <c r="K415" s="25"/>
      <c r="L415" s="25"/>
      <c r="M415" s="25"/>
      <c r="N415" s="25"/>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25"/>
      <c r="D416" s="25"/>
      <c r="E416" s="25"/>
      <c r="F416" s="25"/>
      <c r="G416" s="25"/>
      <c r="H416" s="25"/>
      <c r="I416" s="25"/>
      <c r="J416" s="25"/>
      <c r="K416" s="25"/>
      <c r="L416" s="25"/>
      <c r="M416" s="25"/>
      <c r="N416" s="25"/>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25"/>
      <c r="D417" s="25"/>
      <c r="E417" s="25"/>
      <c r="F417" s="25"/>
      <c r="G417" s="25"/>
      <c r="H417" s="25"/>
      <c r="I417" s="25"/>
      <c r="J417" s="25"/>
      <c r="K417" s="25"/>
      <c r="L417" s="25"/>
      <c r="M417" s="25"/>
      <c r="N417" s="25"/>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25"/>
      <c r="D418" s="25"/>
      <c r="E418" s="25"/>
      <c r="F418" s="25"/>
      <c r="G418" s="25"/>
      <c r="H418" s="25"/>
      <c r="I418" s="25"/>
      <c r="J418" s="25"/>
      <c r="K418" s="25"/>
      <c r="L418" s="25"/>
      <c r="M418" s="25"/>
      <c r="N418" s="25"/>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25"/>
      <c r="D419" s="25"/>
      <c r="E419" s="25"/>
      <c r="F419" s="25"/>
      <c r="G419" s="25"/>
      <c r="H419" s="25"/>
      <c r="I419" s="25"/>
      <c r="J419" s="25"/>
      <c r="K419" s="25"/>
      <c r="L419" s="25"/>
      <c r="M419" s="25"/>
      <c r="N419" s="25"/>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25"/>
      <c r="D420" s="25"/>
      <c r="E420" s="25"/>
      <c r="F420" s="25"/>
      <c r="G420" s="25"/>
      <c r="H420" s="25"/>
      <c r="I420" s="25"/>
      <c r="J420" s="25"/>
      <c r="K420" s="25"/>
      <c r="L420" s="25"/>
      <c r="M420" s="25"/>
      <c r="N420" s="25"/>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25"/>
      <c r="D421" s="25"/>
      <c r="E421" s="25"/>
      <c r="F421" s="25"/>
      <c r="G421" s="25"/>
      <c r="H421" s="25"/>
      <c r="I421" s="25"/>
      <c r="J421" s="25"/>
      <c r="K421" s="25"/>
      <c r="L421" s="25"/>
      <c r="M421" s="25"/>
      <c r="N421" s="25"/>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25"/>
      <c r="D422" s="25"/>
      <c r="E422" s="25"/>
      <c r="F422" s="25"/>
      <c r="G422" s="25"/>
      <c r="H422" s="25"/>
      <c r="I422" s="25"/>
      <c r="J422" s="25"/>
      <c r="K422" s="25"/>
      <c r="L422" s="25"/>
      <c r="M422" s="25"/>
      <c r="N422" s="25"/>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25"/>
      <c r="D423" s="25"/>
      <c r="E423" s="25"/>
      <c r="F423" s="25"/>
      <c r="G423" s="25"/>
      <c r="H423" s="25"/>
      <c r="I423" s="25"/>
      <c r="J423" s="25"/>
      <c r="K423" s="25"/>
      <c r="L423" s="25"/>
      <c r="M423" s="25"/>
      <c r="N423" s="25"/>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25"/>
      <c r="D424" s="25"/>
      <c r="E424" s="25"/>
      <c r="F424" s="25"/>
      <c r="G424" s="25"/>
      <c r="H424" s="25"/>
      <c r="I424" s="25"/>
      <c r="J424" s="25"/>
      <c r="K424" s="25"/>
      <c r="L424" s="25"/>
      <c r="M424" s="25"/>
      <c r="N424" s="25"/>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25"/>
      <c r="D425" s="25"/>
      <c r="E425" s="25"/>
      <c r="F425" s="25"/>
      <c r="G425" s="25"/>
      <c r="H425" s="25"/>
      <c r="I425" s="25"/>
      <c r="J425" s="25"/>
      <c r="K425" s="25"/>
      <c r="L425" s="25"/>
      <c r="M425" s="25"/>
      <c r="N425" s="25"/>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25"/>
      <c r="D426" s="25"/>
      <c r="E426" s="25"/>
      <c r="F426" s="25"/>
      <c r="G426" s="25"/>
      <c r="H426" s="25"/>
      <c r="I426" s="25"/>
      <c r="J426" s="25"/>
      <c r="K426" s="25"/>
      <c r="L426" s="25"/>
      <c r="M426" s="25"/>
      <c r="N426" s="25"/>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25"/>
      <c r="D427" s="25"/>
      <c r="E427" s="25"/>
      <c r="F427" s="25"/>
      <c r="G427" s="25"/>
      <c r="H427" s="25"/>
      <c r="I427" s="25"/>
      <c r="J427" s="25"/>
      <c r="K427" s="25"/>
      <c r="L427" s="25"/>
      <c r="M427" s="25"/>
      <c r="N427" s="25"/>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25"/>
      <c r="D428" s="25"/>
      <c r="E428" s="25"/>
      <c r="F428" s="25"/>
      <c r="G428" s="25"/>
      <c r="H428" s="25"/>
      <c r="I428" s="25"/>
      <c r="J428" s="25"/>
      <c r="K428" s="25"/>
      <c r="L428" s="25"/>
      <c r="M428" s="25"/>
      <c r="N428" s="25"/>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25"/>
      <c r="D429" s="25"/>
      <c r="E429" s="25"/>
      <c r="F429" s="25"/>
      <c r="G429" s="25"/>
      <c r="H429" s="25"/>
      <c r="I429" s="25"/>
      <c r="J429" s="25"/>
      <c r="K429" s="25"/>
      <c r="L429" s="25"/>
      <c r="M429" s="25"/>
      <c r="N429" s="25"/>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25"/>
      <c r="D430" s="25"/>
      <c r="E430" s="25"/>
      <c r="F430" s="25"/>
      <c r="G430" s="25"/>
      <c r="H430" s="25"/>
      <c r="I430" s="25"/>
      <c r="J430" s="25"/>
      <c r="K430" s="25"/>
      <c r="L430" s="25"/>
      <c r="M430" s="25"/>
      <c r="N430" s="25"/>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25"/>
      <c r="D431" s="25"/>
      <c r="E431" s="25"/>
      <c r="F431" s="25"/>
      <c r="G431" s="25"/>
      <c r="H431" s="25"/>
      <c r="I431" s="25"/>
      <c r="J431" s="25"/>
      <c r="K431" s="25"/>
      <c r="L431" s="25"/>
      <c r="M431" s="25"/>
      <c r="N431" s="25"/>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25"/>
      <c r="D432" s="25"/>
      <c r="E432" s="25"/>
      <c r="F432" s="25"/>
      <c r="G432" s="25"/>
      <c r="H432" s="25"/>
      <c r="I432" s="25"/>
      <c r="J432" s="25"/>
      <c r="K432" s="25"/>
      <c r="L432" s="25"/>
      <c r="M432" s="25"/>
      <c r="N432" s="25"/>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25"/>
      <c r="D433" s="25"/>
      <c r="E433" s="25"/>
      <c r="F433" s="25"/>
      <c r="G433" s="25"/>
      <c r="H433" s="25"/>
      <c r="I433" s="25"/>
      <c r="J433" s="25"/>
      <c r="K433" s="25"/>
      <c r="L433" s="25"/>
      <c r="M433" s="25"/>
      <c r="N433" s="25"/>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25"/>
      <c r="D434" s="25"/>
      <c r="E434" s="25"/>
      <c r="F434" s="25"/>
      <c r="G434" s="25"/>
      <c r="H434" s="25"/>
      <c r="I434" s="25"/>
      <c r="J434" s="25"/>
      <c r="K434" s="25"/>
      <c r="L434" s="25"/>
      <c r="M434" s="25"/>
      <c r="N434" s="25"/>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25"/>
      <c r="D435" s="25"/>
      <c r="E435" s="25"/>
      <c r="F435" s="25"/>
      <c r="G435" s="25"/>
      <c r="H435" s="25"/>
      <c r="I435" s="25"/>
      <c r="J435" s="25"/>
      <c r="K435" s="25"/>
      <c r="L435" s="25"/>
      <c r="M435" s="25"/>
      <c r="N435" s="25"/>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25"/>
      <c r="D436" s="25"/>
      <c r="E436" s="25"/>
      <c r="F436" s="25"/>
      <c r="G436" s="25"/>
      <c r="H436" s="25"/>
      <c r="I436" s="25"/>
      <c r="J436" s="25"/>
      <c r="K436" s="25"/>
      <c r="L436" s="25"/>
      <c r="M436" s="25"/>
      <c r="N436" s="25"/>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25"/>
      <c r="D437" s="25"/>
      <c r="E437" s="25"/>
      <c r="F437" s="25"/>
      <c r="G437" s="25"/>
      <c r="H437" s="25"/>
      <c r="I437" s="25"/>
      <c r="J437" s="25"/>
      <c r="K437" s="25"/>
      <c r="L437" s="25"/>
      <c r="M437" s="25"/>
      <c r="N437" s="25"/>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25"/>
      <c r="D438" s="25"/>
      <c r="E438" s="25"/>
      <c r="F438" s="25"/>
      <c r="G438" s="25"/>
      <c r="H438" s="25"/>
      <c r="I438" s="25"/>
      <c r="J438" s="25"/>
      <c r="K438" s="25"/>
      <c r="L438" s="25"/>
      <c r="M438" s="25"/>
      <c r="N438" s="25"/>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25"/>
      <c r="D439" s="25"/>
      <c r="E439" s="25"/>
      <c r="F439" s="25"/>
      <c r="G439" s="25"/>
      <c r="H439" s="25"/>
      <c r="I439" s="25"/>
      <c r="J439" s="25"/>
      <c r="K439" s="25"/>
      <c r="L439" s="25"/>
      <c r="M439" s="25"/>
      <c r="N439" s="25"/>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25"/>
      <c r="D440" s="25"/>
      <c r="E440" s="25"/>
      <c r="F440" s="25"/>
      <c r="G440" s="25"/>
      <c r="H440" s="25"/>
      <c r="I440" s="25"/>
      <c r="J440" s="25"/>
      <c r="K440" s="25"/>
      <c r="L440" s="25"/>
      <c r="M440" s="25"/>
      <c r="N440" s="25"/>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25"/>
      <c r="D441" s="25"/>
      <c r="E441" s="25"/>
      <c r="F441" s="25"/>
      <c r="G441" s="25"/>
      <c r="H441" s="25"/>
      <c r="I441" s="25"/>
      <c r="J441" s="25"/>
      <c r="K441" s="25"/>
      <c r="L441" s="25"/>
      <c r="M441" s="25"/>
      <c r="N441" s="25"/>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25"/>
      <c r="D442" s="25"/>
      <c r="E442" s="25"/>
      <c r="F442" s="25"/>
      <c r="G442" s="25"/>
      <c r="H442" s="25"/>
      <c r="I442" s="25"/>
      <c r="J442" s="25"/>
      <c r="K442" s="25"/>
      <c r="L442" s="25"/>
      <c r="M442" s="25"/>
      <c r="N442" s="25"/>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25"/>
      <c r="D443" s="25"/>
      <c r="E443" s="25"/>
      <c r="F443" s="25"/>
      <c r="G443" s="25"/>
      <c r="H443" s="25"/>
      <c r="I443" s="25"/>
      <c r="J443" s="25"/>
      <c r="K443" s="25"/>
      <c r="L443" s="25"/>
      <c r="M443" s="25"/>
      <c r="N443" s="25"/>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25"/>
      <c r="D444" s="25"/>
      <c r="E444" s="25"/>
      <c r="F444" s="25"/>
      <c r="G444" s="25"/>
      <c r="H444" s="25"/>
      <c r="I444" s="25"/>
      <c r="J444" s="25"/>
      <c r="K444" s="25"/>
      <c r="L444" s="25"/>
      <c r="M444" s="25"/>
      <c r="N444" s="25"/>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25"/>
      <c r="D445" s="25"/>
      <c r="E445" s="25"/>
      <c r="F445" s="25"/>
      <c r="G445" s="25"/>
      <c r="H445" s="25"/>
      <c r="I445" s="25"/>
      <c r="J445" s="25"/>
      <c r="K445" s="25"/>
      <c r="L445" s="25"/>
      <c r="M445" s="25"/>
      <c r="N445" s="25"/>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25"/>
      <c r="D446" s="25"/>
      <c r="E446" s="25"/>
      <c r="F446" s="25"/>
      <c r="G446" s="25"/>
      <c r="H446" s="25"/>
      <c r="I446" s="25"/>
      <c r="J446" s="25"/>
      <c r="K446" s="25"/>
      <c r="L446" s="25"/>
      <c r="M446" s="25"/>
      <c r="N446" s="25"/>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25"/>
      <c r="D447" s="25"/>
      <c r="E447" s="25"/>
      <c r="F447" s="25"/>
      <c r="G447" s="25"/>
      <c r="H447" s="25"/>
      <c r="I447" s="25"/>
      <c r="J447" s="25"/>
      <c r="K447" s="25"/>
      <c r="L447" s="25"/>
      <c r="M447" s="25"/>
      <c r="N447" s="25"/>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25"/>
      <c r="D448" s="25"/>
      <c r="E448" s="25"/>
      <c r="F448" s="25"/>
      <c r="G448" s="25"/>
      <c r="H448" s="25"/>
      <c r="I448" s="25"/>
      <c r="J448" s="25"/>
      <c r="K448" s="25"/>
      <c r="L448" s="25"/>
      <c r="M448" s="25"/>
      <c r="N448" s="25"/>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25"/>
      <c r="D449" s="25"/>
      <c r="E449" s="25"/>
      <c r="F449" s="25"/>
      <c r="G449" s="25"/>
      <c r="H449" s="25"/>
      <c r="I449" s="25"/>
      <c r="J449" s="25"/>
      <c r="K449" s="25"/>
      <c r="L449" s="25"/>
      <c r="M449" s="25"/>
      <c r="N449" s="25"/>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25"/>
      <c r="D450" s="25"/>
      <c r="E450" s="25"/>
      <c r="F450" s="25"/>
      <c r="G450" s="25"/>
      <c r="H450" s="25"/>
      <c r="I450" s="25"/>
      <c r="J450" s="25"/>
      <c r="K450" s="25"/>
      <c r="L450" s="25"/>
      <c r="M450" s="25"/>
      <c r="N450" s="25"/>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25"/>
      <c r="D451" s="25"/>
      <c r="E451" s="25"/>
      <c r="F451" s="25"/>
      <c r="G451" s="25"/>
      <c r="H451" s="25"/>
      <c r="I451" s="25"/>
      <c r="J451" s="25"/>
      <c r="K451" s="25"/>
      <c r="L451" s="25"/>
      <c r="M451" s="25"/>
      <c r="N451" s="25"/>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25"/>
      <c r="D452" s="25"/>
      <c r="E452" s="25"/>
      <c r="F452" s="25"/>
      <c r="G452" s="25"/>
      <c r="H452" s="25"/>
      <c r="I452" s="25"/>
      <c r="J452" s="25"/>
      <c r="K452" s="25"/>
      <c r="L452" s="25"/>
      <c r="M452" s="25"/>
      <c r="N452" s="25"/>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25"/>
      <c r="D453" s="25"/>
      <c r="E453" s="25"/>
      <c r="F453" s="25"/>
      <c r="G453" s="25"/>
      <c r="H453" s="25"/>
      <c r="I453" s="25"/>
      <c r="J453" s="25"/>
      <c r="K453" s="25"/>
      <c r="L453" s="25"/>
      <c r="M453" s="25"/>
      <c r="N453" s="25"/>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25"/>
      <c r="D454" s="25"/>
      <c r="E454" s="25"/>
      <c r="F454" s="25"/>
      <c r="G454" s="25"/>
      <c r="H454" s="25"/>
      <c r="I454" s="25"/>
      <c r="J454" s="25"/>
      <c r="K454" s="25"/>
      <c r="L454" s="25"/>
      <c r="M454" s="25"/>
      <c r="N454" s="25"/>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25"/>
      <c r="D455" s="25"/>
      <c r="E455" s="25"/>
      <c r="F455" s="25"/>
      <c r="G455" s="25"/>
      <c r="H455" s="25"/>
      <c r="I455" s="25"/>
      <c r="J455" s="25"/>
      <c r="K455" s="25"/>
      <c r="L455" s="25"/>
      <c r="M455" s="25"/>
      <c r="N455" s="25"/>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25"/>
      <c r="D456" s="25"/>
      <c r="E456" s="25"/>
      <c r="F456" s="25"/>
      <c r="G456" s="25"/>
      <c r="H456" s="25"/>
      <c r="I456" s="25"/>
      <c r="J456" s="25"/>
      <c r="K456" s="25"/>
      <c r="L456" s="25"/>
      <c r="M456" s="25"/>
      <c r="N456" s="25"/>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25"/>
      <c r="D457" s="25"/>
      <c r="E457" s="25"/>
      <c r="F457" s="25"/>
      <c r="G457" s="25"/>
      <c r="H457" s="25"/>
      <c r="I457" s="25"/>
      <c r="J457" s="25"/>
      <c r="K457" s="25"/>
      <c r="L457" s="25"/>
      <c r="M457" s="25"/>
      <c r="N457" s="25"/>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25"/>
      <c r="D458" s="25"/>
      <c r="E458" s="25"/>
      <c r="F458" s="25"/>
      <c r="G458" s="25"/>
      <c r="H458" s="25"/>
      <c r="I458" s="25"/>
      <c r="J458" s="25"/>
      <c r="K458" s="25"/>
      <c r="L458" s="25"/>
      <c r="M458" s="25"/>
      <c r="N458" s="25"/>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25"/>
      <c r="D459" s="25"/>
      <c r="E459" s="25"/>
      <c r="F459" s="25"/>
      <c r="G459" s="25"/>
      <c r="H459" s="25"/>
      <c r="I459" s="25"/>
      <c r="J459" s="25"/>
      <c r="K459" s="25"/>
      <c r="L459" s="25"/>
      <c r="M459" s="25"/>
      <c r="N459" s="25"/>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25"/>
      <c r="D460" s="25"/>
      <c r="E460" s="25"/>
      <c r="F460" s="25"/>
      <c r="G460" s="25"/>
      <c r="H460" s="25"/>
      <c r="I460" s="25"/>
      <c r="J460" s="25"/>
      <c r="K460" s="25"/>
      <c r="L460" s="25"/>
      <c r="M460" s="25"/>
      <c r="N460" s="25"/>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25"/>
      <c r="D461" s="25"/>
      <c r="E461" s="25"/>
      <c r="F461" s="25"/>
      <c r="G461" s="25"/>
      <c r="H461" s="25"/>
      <c r="I461" s="25"/>
      <c r="J461" s="25"/>
      <c r="K461" s="25"/>
      <c r="L461" s="25"/>
      <c r="M461" s="25"/>
      <c r="N461" s="25"/>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25"/>
      <c r="D462" s="25"/>
      <c r="E462" s="25"/>
      <c r="F462" s="25"/>
      <c r="G462" s="25"/>
      <c r="H462" s="25"/>
      <c r="I462" s="25"/>
      <c r="J462" s="25"/>
      <c r="K462" s="25"/>
      <c r="L462" s="25"/>
      <c r="M462" s="25"/>
      <c r="N462" s="25"/>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25"/>
      <c r="D463" s="25"/>
      <c r="E463" s="25"/>
      <c r="F463" s="25"/>
      <c r="G463" s="25"/>
      <c r="H463" s="25"/>
      <c r="I463" s="25"/>
      <c r="J463" s="25"/>
      <c r="K463" s="25"/>
      <c r="L463" s="25"/>
      <c r="M463" s="25"/>
      <c r="N463" s="25"/>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25"/>
      <c r="D464" s="25"/>
      <c r="E464" s="25"/>
      <c r="F464" s="25"/>
      <c r="G464" s="25"/>
      <c r="H464" s="25"/>
      <c r="I464" s="25"/>
      <c r="J464" s="25"/>
      <c r="K464" s="25"/>
      <c r="L464" s="25"/>
      <c r="M464" s="25"/>
      <c r="N464" s="25"/>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25"/>
      <c r="D465" s="25"/>
      <c r="E465" s="25"/>
      <c r="F465" s="25"/>
      <c r="G465" s="25"/>
      <c r="H465" s="25"/>
      <c r="I465" s="25"/>
      <c r="J465" s="25"/>
      <c r="K465" s="25"/>
      <c r="L465" s="25"/>
      <c r="M465" s="25"/>
      <c r="N465" s="25"/>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25"/>
      <c r="D466" s="25"/>
      <c r="E466" s="25"/>
      <c r="F466" s="25"/>
      <c r="G466" s="25"/>
      <c r="H466" s="25"/>
      <c r="I466" s="25"/>
      <c r="J466" s="25"/>
      <c r="K466" s="25"/>
      <c r="L466" s="25"/>
      <c r="M466" s="25"/>
      <c r="N466" s="25"/>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25"/>
      <c r="D467" s="25"/>
      <c r="E467" s="25"/>
      <c r="F467" s="25"/>
      <c r="G467" s="25"/>
      <c r="H467" s="25"/>
      <c r="I467" s="25"/>
      <c r="J467" s="25"/>
      <c r="K467" s="25"/>
      <c r="L467" s="25"/>
      <c r="M467" s="25"/>
      <c r="N467" s="25"/>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25"/>
      <c r="D468" s="25"/>
      <c r="E468" s="25"/>
      <c r="F468" s="25"/>
      <c r="G468" s="25"/>
      <c r="H468" s="25"/>
      <c r="I468" s="25"/>
      <c r="J468" s="25"/>
      <c r="K468" s="25"/>
      <c r="L468" s="25"/>
      <c r="M468" s="25"/>
      <c r="N468" s="25"/>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25"/>
      <c r="D469" s="25"/>
      <c r="E469" s="25"/>
      <c r="F469" s="25"/>
      <c r="G469" s="25"/>
      <c r="H469" s="25"/>
      <c r="I469" s="25"/>
      <c r="J469" s="25"/>
      <c r="K469" s="25"/>
      <c r="L469" s="25"/>
      <c r="M469" s="25"/>
      <c r="N469" s="25"/>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25"/>
      <c r="D470" s="25"/>
      <c r="E470" s="25"/>
      <c r="F470" s="25"/>
      <c r="G470" s="25"/>
      <c r="H470" s="25"/>
      <c r="I470" s="25"/>
      <c r="J470" s="25"/>
      <c r="K470" s="25"/>
      <c r="L470" s="25"/>
      <c r="M470" s="25"/>
      <c r="N470" s="25"/>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25"/>
      <c r="D471" s="25"/>
      <c r="E471" s="25"/>
      <c r="F471" s="25"/>
      <c r="G471" s="25"/>
      <c r="H471" s="25"/>
      <c r="I471" s="25"/>
      <c r="J471" s="25"/>
      <c r="K471" s="25"/>
      <c r="L471" s="25"/>
      <c r="M471" s="25"/>
      <c r="N471" s="25"/>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25"/>
      <c r="D472" s="25"/>
      <c r="E472" s="25"/>
      <c r="F472" s="25"/>
      <c r="G472" s="25"/>
      <c r="H472" s="25"/>
      <c r="I472" s="25"/>
      <c r="J472" s="25"/>
      <c r="K472" s="25"/>
      <c r="L472" s="25"/>
      <c r="M472" s="25"/>
      <c r="N472" s="25"/>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25"/>
      <c r="D473" s="25"/>
      <c r="E473" s="25"/>
      <c r="F473" s="25"/>
      <c r="G473" s="25"/>
      <c r="H473" s="25"/>
      <c r="I473" s="25"/>
      <c r="J473" s="25"/>
      <c r="K473" s="25"/>
      <c r="L473" s="25"/>
      <c r="M473" s="25"/>
      <c r="N473" s="25"/>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25"/>
      <c r="D474" s="25"/>
      <c r="E474" s="25"/>
      <c r="F474" s="25"/>
      <c r="G474" s="25"/>
      <c r="H474" s="25"/>
      <c r="I474" s="25"/>
      <c r="J474" s="25"/>
      <c r="K474" s="25"/>
      <c r="L474" s="25"/>
      <c r="M474" s="25"/>
      <c r="N474" s="25"/>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25"/>
      <c r="D475" s="25"/>
      <c r="E475" s="25"/>
      <c r="F475" s="25"/>
      <c r="G475" s="25"/>
      <c r="H475" s="25"/>
      <c r="I475" s="25"/>
      <c r="J475" s="25"/>
      <c r="K475" s="25"/>
      <c r="L475" s="25"/>
      <c r="M475" s="25"/>
      <c r="N475" s="25"/>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25"/>
      <c r="D476" s="25"/>
      <c r="E476" s="25"/>
      <c r="F476" s="25"/>
      <c r="G476" s="25"/>
      <c r="H476" s="25"/>
      <c r="I476" s="25"/>
      <c r="J476" s="25"/>
      <c r="K476" s="25"/>
      <c r="L476" s="25"/>
      <c r="M476" s="25"/>
      <c r="N476" s="25"/>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25"/>
      <c r="D477" s="25"/>
      <c r="E477" s="25"/>
      <c r="F477" s="25"/>
      <c r="G477" s="25"/>
      <c r="H477" s="25"/>
      <c r="I477" s="25"/>
      <c r="J477" s="25"/>
      <c r="K477" s="25"/>
      <c r="L477" s="25"/>
      <c r="M477" s="25"/>
      <c r="N477" s="25"/>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25"/>
      <c r="D478" s="25"/>
      <c r="E478" s="25"/>
      <c r="F478" s="25"/>
      <c r="G478" s="25"/>
      <c r="H478" s="25"/>
      <c r="I478" s="25"/>
      <c r="J478" s="25"/>
      <c r="K478" s="25"/>
      <c r="L478" s="25"/>
      <c r="M478" s="25"/>
      <c r="N478" s="25"/>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25"/>
      <c r="D479" s="25"/>
      <c r="E479" s="25"/>
      <c r="F479" s="25"/>
      <c r="G479" s="25"/>
      <c r="H479" s="25"/>
      <c r="I479" s="25"/>
      <c r="J479" s="25"/>
      <c r="K479" s="25"/>
      <c r="L479" s="25"/>
      <c r="M479" s="25"/>
      <c r="N479" s="25"/>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25"/>
      <c r="D480" s="25"/>
      <c r="E480" s="25"/>
      <c r="F480" s="25"/>
      <c r="G480" s="25"/>
      <c r="H480" s="25"/>
      <c r="I480" s="25"/>
      <c r="J480" s="25"/>
      <c r="K480" s="25"/>
      <c r="L480" s="25"/>
      <c r="M480" s="25"/>
      <c r="N480" s="25"/>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25"/>
      <c r="D481" s="25"/>
      <c r="E481" s="25"/>
      <c r="F481" s="25"/>
      <c r="G481" s="25"/>
      <c r="H481" s="25"/>
      <c r="I481" s="25"/>
      <c r="J481" s="25"/>
      <c r="K481" s="25"/>
      <c r="L481" s="25"/>
      <c r="M481" s="25"/>
      <c r="N481" s="25"/>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25"/>
      <c r="D482" s="25"/>
      <c r="E482" s="25"/>
      <c r="F482" s="25"/>
      <c r="G482" s="25"/>
      <c r="H482" s="25"/>
      <c r="I482" s="25"/>
      <c r="J482" s="25"/>
      <c r="K482" s="25"/>
      <c r="L482" s="25"/>
      <c r="M482" s="25"/>
      <c r="N482" s="25"/>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25"/>
      <c r="D483" s="25"/>
      <c r="E483" s="25"/>
      <c r="F483" s="25"/>
      <c r="G483" s="25"/>
      <c r="H483" s="25"/>
      <c r="I483" s="25"/>
      <c r="J483" s="25"/>
      <c r="K483" s="25"/>
      <c r="L483" s="25"/>
      <c r="M483" s="25"/>
      <c r="N483" s="25"/>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25"/>
      <c r="D484" s="25"/>
      <c r="E484" s="25"/>
      <c r="F484" s="25"/>
      <c r="G484" s="25"/>
      <c r="H484" s="25"/>
      <c r="I484" s="25"/>
      <c r="J484" s="25"/>
      <c r="K484" s="25"/>
      <c r="L484" s="25"/>
      <c r="M484" s="25"/>
      <c r="N484" s="25"/>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25"/>
      <c r="D485" s="25"/>
      <c r="E485" s="25"/>
      <c r="F485" s="25"/>
      <c r="G485" s="25"/>
      <c r="H485" s="25"/>
      <c r="I485" s="25"/>
      <c r="J485" s="25"/>
      <c r="K485" s="25"/>
      <c r="L485" s="25"/>
      <c r="M485" s="25"/>
      <c r="N485" s="25"/>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25"/>
      <c r="D486" s="25"/>
      <c r="E486" s="25"/>
      <c r="F486" s="25"/>
      <c r="G486" s="25"/>
      <c r="H486" s="25"/>
      <c r="I486" s="25"/>
      <c r="J486" s="25"/>
      <c r="K486" s="25"/>
      <c r="L486" s="25"/>
      <c r="M486" s="25"/>
      <c r="N486" s="25"/>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25"/>
      <c r="D487" s="25"/>
      <c r="E487" s="25"/>
      <c r="F487" s="25"/>
      <c r="G487" s="25"/>
      <c r="H487" s="25"/>
      <c r="I487" s="25"/>
      <c r="J487" s="25"/>
      <c r="K487" s="25"/>
      <c r="L487" s="25"/>
      <c r="M487" s="25"/>
      <c r="N487" s="25"/>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25"/>
      <c r="D488" s="25"/>
      <c r="E488" s="25"/>
      <c r="F488" s="25"/>
      <c r="G488" s="25"/>
      <c r="H488" s="25"/>
      <c r="I488" s="25"/>
      <c r="J488" s="25"/>
      <c r="K488" s="25"/>
      <c r="L488" s="25"/>
      <c r="M488" s="25"/>
      <c r="N488" s="25"/>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25"/>
      <c r="D489" s="25"/>
      <c r="E489" s="25"/>
      <c r="F489" s="25"/>
      <c r="G489" s="25"/>
      <c r="H489" s="25"/>
      <c r="I489" s="25"/>
      <c r="J489" s="25"/>
      <c r="K489" s="25"/>
      <c r="L489" s="25"/>
      <c r="M489" s="25"/>
      <c r="N489" s="25"/>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25"/>
      <c r="D490" s="25"/>
      <c r="E490" s="25"/>
      <c r="F490" s="25"/>
      <c r="G490" s="25"/>
      <c r="H490" s="25"/>
      <c r="I490" s="25"/>
      <c r="J490" s="25"/>
      <c r="K490" s="25"/>
      <c r="L490" s="25"/>
      <c r="M490" s="25"/>
      <c r="N490" s="25"/>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25"/>
      <c r="D491" s="25"/>
      <c r="E491" s="25"/>
      <c r="F491" s="25"/>
      <c r="G491" s="25"/>
      <c r="H491" s="25"/>
      <c r="I491" s="25"/>
      <c r="J491" s="25"/>
      <c r="K491" s="25"/>
      <c r="L491" s="25"/>
      <c r="M491" s="25"/>
      <c r="N491" s="25"/>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25"/>
      <c r="D492" s="25"/>
      <c r="E492" s="25"/>
      <c r="F492" s="25"/>
      <c r="G492" s="25"/>
      <c r="H492" s="25"/>
      <c r="I492" s="25"/>
      <c r="J492" s="25"/>
      <c r="K492" s="25"/>
      <c r="L492" s="25"/>
      <c r="M492" s="25"/>
      <c r="N492" s="25"/>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25"/>
      <c r="D493" s="25"/>
      <c r="E493" s="25"/>
      <c r="F493" s="25"/>
      <c r="G493" s="25"/>
      <c r="H493" s="25"/>
      <c r="I493" s="25"/>
      <c r="J493" s="25"/>
      <c r="K493" s="25"/>
      <c r="L493" s="25"/>
      <c r="M493" s="25"/>
      <c r="N493" s="25"/>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25"/>
      <c r="D494" s="25"/>
      <c r="E494" s="25"/>
      <c r="F494" s="25"/>
      <c r="G494" s="25"/>
      <c r="H494" s="25"/>
      <c r="I494" s="25"/>
      <c r="J494" s="25"/>
      <c r="K494" s="25"/>
      <c r="L494" s="25"/>
      <c r="M494" s="25"/>
      <c r="N494" s="25"/>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25"/>
      <c r="D495" s="25"/>
      <c r="E495" s="25"/>
      <c r="F495" s="25"/>
      <c r="G495" s="25"/>
      <c r="H495" s="25"/>
      <c r="I495" s="25"/>
      <c r="J495" s="25"/>
      <c r="K495" s="25"/>
      <c r="L495" s="25"/>
      <c r="M495" s="25"/>
      <c r="N495" s="25"/>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25"/>
      <c r="D496" s="25"/>
      <c r="E496" s="25"/>
      <c r="F496" s="25"/>
      <c r="G496" s="25"/>
      <c r="H496" s="25"/>
      <c r="I496" s="25"/>
      <c r="J496" s="25"/>
      <c r="K496" s="25"/>
      <c r="L496" s="25"/>
      <c r="M496" s="25"/>
      <c r="N496" s="25"/>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25"/>
      <c r="D497" s="25"/>
      <c r="E497" s="25"/>
      <c r="F497" s="25"/>
      <c r="G497" s="25"/>
      <c r="H497" s="25"/>
      <c r="I497" s="25"/>
      <c r="J497" s="25"/>
      <c r="K497" s="25"/>
      <c r="L497" s="25"/>
      <c r="M497" s="25"/>
      <c r="N497" s="25"/>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25"/>
      <c r="D498" s="25"/>
      <c r="E498" s="25"/>
      <c r="F498" s="25"/>
      <c r="G498" s="25"/>
      <c r="H498" s="25"/>
      <c r="I498" s="25"/>
      <c r="J498" s="25"/>
      <c r="K498" s="25"/>
      <c r="L498" s="25"/>
      <c r="M498" s="25"/>
      <c r="N498" s="25"/>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25"/>
      <c r="D499" s="25"/>
      <c r="E499" s="25"/>
      <c r="F499" s="25"/>
      <c r="G499" s="25"/>
      <c r="H499" s="25"/>
      <c r="I499" s="25"/>
      <c r="J499" s="25"/>
      <c r="K499" s="25"/>
      <c r="L499" s="25"/>
      <c r="M499" s="25"/>
      <c r="N499" s="25"/>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25"/>
      <c r="D500" s="25"/>
      <c r="E500" s="25"/>
      <c r="F500" s="25"/>
      <c r="G500" s="25"/>
      <c r="H500" s="25"/>
      <c r="I500" s="25"/>
      <c r="J500" s="25"/>
      <c r="K500" s="25"/>
      <c r="L500" s="25"/>
      <c r="M500" s="25"/>
      <c r="N500" s="25"/>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25"/>
      <c r="D501" s="25"/>
      <c r="E501" s="25"/>
      <c r="F501" s="25"/>
      <c r="G501" s="25"/>
      <c r="H501" s="25"/>
      <c r="I501" s="25"/>
      <c r="J501" s="25"/>
      <c r="K501" s="25"/>
      <c r="L501" s="25"/>
      <c r="M501" s="25"/>
      <c r="N501" s="25"/>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25"/>
      <c r="D502" s="25"/>
      <c r="E502" s="25"/>
      <c r="F502" s="25"/>
      <c r="G502" s="25"/>
      <c r="H502" s="25"/>
      <c r="I502" s="25"/>
      <c r="J502" s="25"/>
      <c r="K502" s="25"/>
      <c r="L502" s="25"/>
      <c r="M502" s="25"/>
      <c r="N502" s="25"/>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25"/>
      <c r="D503" s="25"/>
      <c r="E503" s="25"/>
      <c r="F503" s="25"/>
      <c r="G503" s="25"/>
      <c r="H503" s="25"/>
      <c r="I503" s="25"/>
      <c r="J503" s="25"/>
      <c r="K503" s="25"/>
      <c r="L503" s="25"/>
      <c r="M503" s="25"/>
      <c r="N503" s="25"/>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25"/>
      <c r="D504" s="25"/>
      <c r="E504" s="25"/>
      <c r="F504" s="25"/>
      <c r="G504" s="25"/>
      <c r="H504" s="25"/>
      <c r="I504" s="25"/>
      <c r="J504" s="25"/>
      <c r="K504" s="25"/>
      <c r="L504" s="25"/>
      <c r="M504" s="25"/>
      <c r="N504" s="25"/>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25"/>
      <c r="D505" s="25"/>
      <c r="E505" s="25"/>
      <c r="F505" s="25"/>
      <c r="G505" s="25"/>
      <c r="H505" s="25"/>
      <c r="I505" s="25"/>
      <c r="J505" s="25"/>
      <c r="K505" s="25"/>
      <c r="L505" s="25"/>
      <c r="M505" s="25"/>
      <c r="N505" s="25"/>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25"/>
      <c r="D506" s="25"/>
      <c r="E506" s="25"/>
      <c r="F506" s="25"/>
      <c r="G506" s="25"/>
      <c r="H506" s="25"/>
      <c r="I506" s="25"/>
      <c r="J506" s="25"/>
      <c r="K506" s="25"/>
      <c r="L506" s="25"/>
      <c r="M506" s="25"/>
      <c r="N506" s="25"/>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25"/>
      <c r="D507" s="25"/>
      <c r="E507" s="25"/>
      <c r="F507" s="25"/>
      <c r="G507" s="25"/>
      <c r="H507" s="25"/>
      <c r="I507" s="25"/>
      <c r="J507" s="25"/>
      <c r="K507" s="25"/>
      <c r="L507" s="25"/>
      <c r="M507" s="25"/>
      <c r="N507" s="25"/>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25"/>
      <c r="D508" s="25"/>
      <c r="E508" s="25"/>
      <c r="F508" s="25"/>
      <c r="G508" s="25"/>
      <c r="H508" s="25"/>
      <c r="I508" s="25"/>
      <c r="J508" s="25"/>
      <c r="K508" s="25"/>
      <c r="L508" s="25"/>
      <c r="M508" s="25"/>
      <c r="N508" s="25"/>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25"/>
      <c r="D509" s="25"/>
      <c r="E509" s="25"/>
      <c r="F509" s="25"/>
      <c r="G509" s="25"/>
      <c r="H509" s="25"/>
      <c r="I509" s="25"/>
      <c r="J509" s="25"/>
      <c r="K509" s="25"/>
      <c r="L509" s="25"/>
      <c r="M509" s="25"/>
      <c r="N509" s="25"/>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25"/>
      <c r="D510" s="25"/>
      <c r="E510" s="25"/>
      <c r="F510" s="25"/>
      <c r="G510" s="25"/>
      <c r="H510" s="25"/>
      <c r="I510" s="25"/>
      <c r="J510" s="25"/>
      <c r="K510" s="25"/>
      <c r="L510" s="25"/>
      <c r="M510" s="25"/>
      <c r="N510" s="25"/>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25"/>
      <c r="D511" s="25"/>
      <c r="E511" s="25"/>
      <c r="F511" s="25"/>
      <c r="G511" s="25"/>
      <c r="H511" s="25"/>
      <c r="I511" s="25"/>
      <c r="J511" s="25"/>
      <c r="K511" s="25"/>
      <c r="L511" s="25"/>
      <c r="M511" s="25"/>
      <c r="N511" s="25"/>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25"/>
      <c r="D512" s="25"/>
      <c r="E512" s="25"/>
      <c r="F512" s="25"/>
      <c r="G512" s="25"/>
      <c r="H512" s="25"/>
      <c r="I512" s="25"/>
      <c r="J512" s="25"/>
      <c r="K512" s="25"/>
      <c r="L512" s="25"/>
      <c r="M512" s="25"/>
      <c r="N512" s="25"/>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25"/>
      <c r="D513" s="25"/>
      <c r="E513" s="25"/>
      <c r="F513" s="25"/>
      <c r="G513" s="25"/>
      <c r="H513" s="25"/>
      <c r="I513" s="25"/>
      <c r="J513" s="25"/>
      <c r="K513" s="25"/>
      <c r="L513" s="25"/>
      <c r="M513" s="25"/>
      <c r="N513" s="25"/>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25"/>
      <c r="D514" s="25"/>
      <c r="E514" s="25"/>
      <c r="F514" s="25"/>
      <c r="G514" s="25"/>
      <c r="H514" s="25"/>
      <c r="I514" s="25"/>
      <c r="J514" s="25"/>
      <c r="K514" s="25"/>
      <c r="L514" s="25"/>
      <c r="M514" s="25"/>
      <c r="N514" s="25"/>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25"/>
      <c r="D515" s="25"/>
      <c r="E515" s="25"/>
      <c r="F515" s="25"/>
      <c r="G515" s="25"/>
      <c r="H515" s="25"/>
      <c r="I515" s="25"/>
      <c r="J515" s="25"/>
      <c r="K515" s="25"/>
      <c r="L515" s="25"/>
      <c r="M515" s="25"/>
      <c r="N515" s="25"/>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25"/>
      <c r="D516" s="25"/>
      <c r="E516" s="25"/>
      <c r="F516" s="25"/>
      <c r="G516" s="25"/>
      <c r="H516" s="25"/>
      <c r="I516" s="25"/>
      <c r="J516" s="25"/>
      <c r="K516" s="25"/>
      <c r="L516" s="25"/>
      <c r="M516" s="25"/>
      <c r="N516" s="25"/>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25"/>
      <c r="D517" s="25"/>
      <c r="E517" s="25"/>
      <c r="F517" s="25"/>
      <c r="G517" s="25"/>
      <c r="H517" s="25"/>
      <c r="I517" s="25"/>
      <c r="J517" s="25"/>
      <c r="K517" s="25"/>
      <c r="L517" s="25"/>
      <c r="M517" s="25"/>
      <c r="N517" s="25"/>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25"/>
      <c r="D518" s="25"/>
      <c r="E518" s="25"/>
      <c r="F518" s="25"/>
      <c r="G518" s="25"/>
      <c r="H518" s="25"/>
      <c r="I518" s="25"/>
      <c r="J518" s="25"/>
      <c r="K518" s="25"/>
      <c r="L518" s="25"/>
      <c r="M518" s="25"/>
      <c r="N518" s="25"/>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25"/>
      <c r="D519" s="25"/>
      <c r="E519" s="25"/>
      <c r="F519" s="25"/>
      <c r="G519" s="25"/>
      <c r="H519" s="25"/>
      <c r="I519" s="25"/>
      <c r="J519" s="25"/>
      <c r="K519" s="25"/>
      <c r="L519" s="25"/>
      <c r="M519" s="25"/>
      <c r="N519" s="25"/>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25"/>
      <c r="D520" s="25"/>
      <c r="E520" s="25"/>
      <c r="F520" s="25"/>
      <c r="G520" s="25"/>
      <c r="H520" s="25"/>
      <c r="I520" s="25"/>
      <c r="J520" s="25"/>
      <c r="K520" s="25"/>
      <c r="L520" s="25"/>
      <c r="M520" s="25"/>
      <c r="N520" s="25"/>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25"/>
      <c r="D521" s="25"/>
      <c r="E521" s="25"/>
      <c r="F521" s="25"/>
      <c r="G521" s="25"/>
      <c r="H521" s="25"/>
      <c r="I521" s="25"/>
      <c r="J521" s="25"/>
      <c r="K521" s="25"/>
      <c r="L521" s="25"/>
      <c r="M521" s="25"/>
      <c r="N521" s="25"/>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25"/>
      <c r="D522" s="25"/>
      <c r="E522" s="25"/>
      <c r="F522" s="25"/>
      <c r="G522" s="25"/>
      <c r="H522" s="25"/>
      <c r="I522" s="25"/>
      <c r="J522" s="25"/>
      <c r="K522" s="25"/>
      <c r="L522" s="25"/>
      <c r="M522" s="25"/>
      <c r="N522" s="25"/>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25"/>
      <c r="D523" s="25"/>
      <c r="E523" s="25"/>
      <c r="F523" s="25"/>
      <c r="G523" s="25"/>
      <c r="H523" s="25"/>
      <c r="I523" s="25"/>
      <c r="J523" s="25"/>
      <c r="K523" s="25"/>
      <c r="L523" s="25"/>
      <c r="M523" s="25"/>
      <c r="N523" s="25"/>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25"/>
      <c r="D524" s="25"/>
      <c r="E524" s="25"/>
      <c r="F524" s="25"/>
      <c r="G524" s="25"/>
      <c r="H524" s="25"/>
      <c r="I524" s="25"/>
      <c r="J524" s="25"/>
      <c r="K524" s="25"/>
      <c r="L524" s="25"/>
      <c r="M524" s="25"/>
      <c r="N524" s="25"/>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25"/>
      <c r="D525" s="25"/>
      <c r="E525" s="25"/>
      <c r="F525" s="25"/>
      <c r="G525" s="25"/>
      <c r="H525" s="25"/>
      <c r="I525" s="25"/>
      <c r="J525" s="25"/>
      <c r="K525" s="25"/>
      <c r="L525" s="25"/>
      <c r="M525" s="25"/>
      <c r="N525" s="25"/>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25"/>
      <c r="D526" s="25"/>
      <c r="E526" s="25"/>
      <c r="F526" s="25"/>
      <c r="G526" s="25"/>
      <c r="H526" s="25"/>
      <c r="I526" s="25"/>
      <c r="J526" s="25"/>
      <c r="K526" s="25"/>
      <c r="L526" s="25"/>
      <c r="M526" s="25"/>
      <c r="N526" s="25"/>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25"/>
      <c r="D527" s="25"/>
      <c r="E527" s="25"/>
      <c r="F527" s="25"/>
      <c r="G527" s="25"/>
      <c r="H527" s="25"/>
      <c r="I527" s="25"/>
      <c r="J527" s="25"/>
      <c r="K527" s="25"/>
      <c r="L527" s="25"/>
      <c r="M527" s="25"/>
      <c r="N527" s="25"/>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25"/>
      <c r="D528" s="25"/>
      <c r="E528" s="25"/>
      <c r="F528" s="25"/>
      <c r="G528" s="25"/>
      <c r="H528" s="25"/>
      <c r="I528" s="25"/>
      <c r="J528" s="25"/>
      <c r="K528" s="25"/>
      <c r="L528" s="25"/>
      <c r="M528" s="25"/>
      <c r="N528" s="25"/>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25"/>
      <c r="D529" s="25"/>
      <c r="E529" s="25"/>
      <c r="F529" s="25"/>
      <c r="G529" s="25"/>
      <c r="H529" s="25"/>
      <c r="I529" s="25"/>
      <c r="J529" s="25"/>
      <c r="K529" s="25"/>
      <c r="L529" s="25"/>
      <c r="M529" s="25"/>
      <c r="N529" s="25"/>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25"/>
      <c r="D530" s="25"/>
      <c r="E530" s="25"/>
      <c r="F530" s="25"/>
      <c r="G530" s="25"/>
      <c r="H530" s="25"/>
      <c r="I530" s="25"/>
      <c r="J530" s="25"/>
      <c r="K530" s="25"/>
      <c r="L530" s="25"/>
      <c r="M530" s="25"/>
      <c r="N530" s="25"/>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25"/>
      <c r="D531" s="25"/>
      <c r="E531" s="25"/>
      <c r="F531" s="25"/>
      <c r="G531" s="25"/>
      <c r="H531" s="25"/>
      <c r="I531" s="25"/>
      <c r="J531" s="25"/>
      <c r="K531" s="25"/>
      <c r="L531" s="25"/>
      <c r="M531" s="25"/>
      <c r="N531" s="25"/>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25"/>
      <c r="D532" s="25"/>
      <c r="E532" s="25"/>
      <c r="F532" s="25"/>
      <c r="G532" s="25"/>
      <c r="H532" s="25"/>
      <c r="I532" s="25"/>
      <c r="J532" s="25"/>
      <c r="K532" s="25"/>
      <c r="L532" s="25"/>
      <c r="M532" s="25"/>
      <c r="N532" s="25"/>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25"/>
      <c r="D533" s="25"/>
      <c r="E533" s="25"/>
      <c r="F533" s="25"/>
      <c r="G533" s="25"/>
      <c r="H533" s="25"/>
      <c r="I533" s="25"/>
      <c r="J533" s="25"/>
      <c r="K533" s="25"/>
      <c r="L533" s="25"/>
      <c r="M533" s="25"/>
      <c r="N533" s="25"/>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25"/>
      <c r="D534" s="25"/>
      <c r="E534" s="25"/>
      <c r="F534" s="25"/>
      <c r="G534" s="25"/>
      <c r="H534" s="25"/>
      <c r="I534" s="25"/>
      <c r="J534" s="25"/>
      <c r="K534" s="25"/>
      <c r="L534" s="25"/>
      <c r="M534" s="25"/>
      <c r="N534" s="25"/>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25"/>
      <c r="D535" s="25"/>
      <c r="E535" s="25"/>
      <c r="F535" s="25"/>
      <c r="G535" s="25"/>
      <c r="H535" s="25"/>
      <c r="I535" s="25"/>
      <c r="J535" s="25"/>
      <c r="K535" s="25"/>
      <c r="L535" s="25"/>
      <c r="M535" s="25"/>
      <c r="N535" s="25"/>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25"/>
      <c r="D536" s="25"/>
      <c r="E536" s="25"/>
      <c r="F536" s="25"/>
      <c r="G536" s="25"/>
      <c r="H536" s="25"/>
      <c r="I536" s="25"/>
      <c r="J536" s="25"/>
      <c r="K536" s="25"/>
      <c r="L536" s="25"/>
      <c r="M536" s="25"/>
      <c r="N536" s="25"/>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25"/>
      <c r="D537" s="25"/>
      <c r="E537" s="25"/>
      <c r="F537" s="25"/>
      <c r="G537" s="25"/>
      <c r="H537" s="25"/>
      <c r="I537" s="25"/>
      <c r="J537" s="25"/>
      <c r="K537" s="25"/>
      <c r="L537" s="25"/>
      <c r="M537" s="25"/>
      <c r="N537" s="25"/>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25"/>
      <c r="D538" s="25"/>
      <c r="E538" s="25"/>
      <c r="F538" s="25"/>
      <c r="G538" s="25"/>
      <c r="H538" s="25"/>
      <c r="I538" s="25"/>
      <c r="J538" s="25"/>
      <c r="K538" s="25"/>
      <c r="L538" s="25"/>
      <c r="M538" s="25"/>
      <c r="N538" s="25"/>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25"/>
      <c r="D539" s="25"/>
      <c r="E539" s="25"/>
      <c r="F539" s="25"/>
      <c r="G539" s="25"/>
      <c r="H539" s="25"/>
      <c r="I539" s="25"/>
      <c r="J539" s="25"/>
      <c r="K539" s="25"/>
      <c r="L539" s="25"/>
      <c r="M539" s="25"/>
      <c r="N539" s="25"/>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25"/>
      <c r="D540" s="25"/>
      <c r="E540" s="25"/>
      <c r="F540" s="25"/>
      <c r="G540" s="25"/>
      <c r="H540" s="25"/>
      <c r="I540" s="25"/>
      <c r="J540" s="25"/>
      <c r="K540" s="25"/>
      <c r="L540" s="25"/>
      <c r="M540" s="25"/>
      <c r="N540" s="25"/>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25"/>
      <c r="D541" s="25"/>
      <c r="E541" s="25"/>
      <c r="F541" s="25"/>
      <c r="G541" s="25"/>
      <c r="H541" s="25"/>
      <c r="I541" s="25"/>
      <c r="J541" s="25"/>
      <c r="K541" s="25"/>
      <c r="L541" s="25"/>
      <c r="M541" s="25"/>
      <c r="N541" s="25"/>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25"/>
      <c r="D542" s="25"/>
      <c r="E542" s="25"/>
      <c r="F542" s="25"/>
      <c r="G542" s="25"/>
      <c r="H542" s="25"/>
      <c r="I542" s="25"/>
      <c r="J542" s="25"/>
      <c r="K542" s="25"/>
      <c r="L542" s="25"/>
      <c r="M542" s="25"/>
      <c r="N542" s="25"/>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25"/>
      <c r="D543" s="25"/>
      <c r="E543" s="25"/>
      <c r="F543" s="25"/>
      <c r="G543" s="25"/>
      <c r="H543" s="25"/>
      <c r="I543" s="25"/>
      <c r="J543" s="25"/>
      <c r="K543" s="25"/>
      <c r="L543" s="25"/>
      <c r="M543" s="25"/>
      <c r="N543" s="25"/>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25"/>
      <c r="D544" s="25"/>
      <c r="E544" s="25"/>
      <c r="F544" s="25"/>
      <c r="G544" s="25"/>
      <c r="H544" s="25"/>
      <c r="I544" s="25"/>
      <c r="J544" s="25"/>
      <c r="K544" s="25"/>
      <c r="L544" s="25"/>
      <c r="M544" s="25"/>
      <c r="N544" s="25"/>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25"/>
      <c r="D545" s="25"/>
      <c r="E545" s="25"/>
      <c r="F545" s="25"/>
      <c r="G545" s="25"/>
      <c r="H545" s="25"/>
      <c r="I545" s="25"/>
      <c r="J545" s="25"/>
      <c r="K545" s="25"/>
      <c r="L545" s="25"/>
      <c r="M545" s="25"/>
      <c r="N545" s="25"/>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25"/>
      <c r="D546" s="25"/>
      <c r="E546" s="25"/>
      <c r="F546" s="25"/>
      <c r="G546" s="25"/>
      <c r="H546" s="25"/>
      <c r="I546" s="25"/>
      <c r="J546" s="25"/>
      <c r="K546" s="25"/>
      <c r="L546" s="25"/>
      <c r="M546" s="25"/>
      <c r="N546" s="25"/>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25"/>
      <c r="D547" s="25"/>
      <c r="E547" s="25"/>
      <c r="F547" s="25"/>
      <c r="G547" s="25"/>
      <c r="H547" s="25"/>
      <c r="I547" s="25"/>
      <c r="J547" s="25"/>
      <c r="K547" s="25"/>
      <c r="L547" s="25"/>
      <c r="M547" s="25"/>
      <c r="N547" s="25"/>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25"/>
      <c r="D548" s="25"/>
      <c r="E548" s="25"/>
      <c r="F548" s="25"/>
      <c r="G548" s="25"/>
      <c r="H548" s="25"/>
      <c r="I548" s="25"/>
      <c r="J548" s="25"/>
      <c r="K548" s="25"/>
      <c r="L548" s="25"/>
      <c r="M548" s="25"/>
      <c r="N548" s="25"/>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25"/>
      <c r="D549" s="25"/>
      <c r="E549" s="25"/>
      <c r="F549" s="25"/>
      <c r="G549" s="25"/>
      <c r="H549" s="25"/>
      <c r="I549" s="25"/>
      <c r="J549" s="25"/>
      <c r="K549" s="25"/>
      <c r="L549" s="25"/>
      <c r="M549" s="25"/>
      <c r="N549" s="25"/>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25"/>
      <c r="D550" s="25"/>
      <c r="E550" s="25"/>
      <c r="F550" s="25"/>
      <c r="G550" s="25"/>
      <c r="H550" s="25"/>
      <c r="I550" s="25"/>
      <c r="J550" s="25"/>
      <c r="K550" s="25"/>
      <c r="L550" s="25"/>
      <c r="M550" s="25"/>
      <c r="N550" s="25"/>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25"/>
      <c r="D551" s="25"/>
      <c r="E551" s="25"/>
      <c r="F551" s="25"/>
      <c r="G551" s="25"/>
      <c r="H551" s="25"/>
      <c r="I551" s="25"/>
      <c r="J551" s="25"/>
      <c r="K551" s="25"/>
      <c r="L551" s="25"/>
      <c r="M551" s="25"/>
      <c r="N551" s="25"/>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25"/>
      <c r="D552" s="25"/>
      <c r="E552" s="25"/>
      <c r="F552" s="25"/>
      <c r="G552" s="25"/>
      <c r="H552" s="25"/>
      <c r="I552" s="25"/>
      <c r="J552" s="25"/>
      <c r="K552" s="25"/>
      <c r="L552" s="25"/>
      <c r="M552" s="25"/>
      <c r="N552" s="25"/>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25"/>
      <c r="D553" s="25"/>
      <c r="E553" s="25"/>
      <c r="F553" s="25"/>
      <c r="G553" s="25"/>
      <c r="H553" s="25"/>
      <c r="I553" s="25"/>
      <c r="J553" s="25"/>
      <c r="K553" s="25"/>
      <c r="L553" s="25"/>
      <c r="M553" s="25"/>
      <c r="N553" s="25"/>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25"/>
      <c r="D554" s="25"/>
      <c r="E554" s="25"/>
      <c r="F554" s="25"/>
      <c r="G554" s="25"/>
      <c r="H554" s="25"/>
      <c r="I554" s="25"/>
      <c r="J554" s="25"/>
      <c r="K554" s="25"/>
      <c r="L554" s="25"/>
      <c r="M554" s="25"/>
      <c r="N554" s="25"/>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25"/>
      <c r="D555" s="25"/>
      <c r="E555" s="25"/>
      <c r="F555" s="25"/>
      <c r="G555" s="25"/>
      <c r="H555" s="25"/>
      <c r="I555" s="25"/>
      <c r="J555" s="25"/>
      <c r="K555" s="25"/>
      <c r="L555" s="25"/>
      <c r="M555" s="25"/>
      <c r="N555" s="25"/>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25"/>
      <c r="D556" s="25"/>
      <c r="E556" s="25"/>
      <c r="F556" s="25"/>
      <c r="G556" s="25"/>
      <c r="H556" s="25"/>
      <c r="I556" s="25"/>
      <c r="J556" s="25"/>
      <c r="K556" s="25"/>
      <c r="L556" s="25"/>
      <c r="M556" s="25"/>
      <c r="N556" s="25"/>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25"/>
      <c r="D557" s="25"/>
      <c r="E557" s="25"/>
      <c r="F557" s="25"/>
      <c r="G557" s="25"/>
      <c r="H557" s="25"/>
      <c r="I557" s="25"/>
      <c r="J557" s="25"/>
      <c r="K557" s="25"/>
      <c r="L557" s="25"/>
      <c r="M557" s="25"/>
      <c r="N557" s="25"/>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25"/>
      <c r="D558" s="25"/>
      <c r="E558" s="25"/>
      <c r="F558" s="25"/>
      <c r="G558" s="25"/>
      <c r="H558" s="25"/>
      <c r="I558" s="25"/>
      <c r="J558" s="25"/>
      <c r="K558" s="25"/>
      <c r="L558" s="25"/>
      <c r="M558" s="25"/>
      <c r="N558" s="25"/>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25"/>
      <c r="D559" s="25"/>
      <c r="E559" s="25"/>
      <c r="F559" s="25"/>
      <c r="G559" s="25"/>
      <c r="H559" s="25"/>
      <c r="I559" s="25"/>
      <c r="J559" s="25"/>
      <c r="K559" s="25"/>
      <c r="L559" s="25"/>
      <c r="M559" s="25"/>
      <c r="N559" s="25"/>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25"/>
      <c r="D560" s="25"/>
      <c r="E560" s="25"/>
      <c r="F560" s="25"/>
      <c r="G560" s="25"/>
      <c r="H560" s="25"/>
      <c r="I560" s="25"/>
      <c r="J560" s="25"/>
      <c r="K560" s="25"/>
      <c r="L560" s="25"/>
      <c r="M560" s="25"/>
      <c r="N560" s="25"/>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25"/>
      <c r="D561" s="25"/>
      <c r="E561" s="25"/>
      <c r="F561" s="25"/>
      <c r="G561" s="25"/>
      <c r="H561" s="25"/>
      <c r="I561" s="25"/>
      <c r="J561" s="25"/>
      <c r="K561" s="25"/>
      <c r="L561" s="25"/>
      <c r="M561" s="25"/>
      <c r="N561" s="25"/>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25"/>
      <c r="D562" s="25"/>
      <c r="E562" s="25"/>
      <c r="F562" s="25"/>
      <c r="G562" s="25"/>
      <c r="H562" s="25"/>
      <c r="I562" s="25"/>
      <c r="J562" s="25"/>
      <c r="K562" s="25"/>
      <c r="L562" s="25"/>
      <c r="M562" s="25"/>
      <c r="N562" s="25"/>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25"/>
      <c r="D563" s="25"/>
      <c r="E563" s="25"/>
      <c r="F563" s="25"/>
      <c r="G563" s="25"/>
      <c r="H563" s="25"/>
      <c r="I563" s="25"/>
      <c r="J563" s="25"/>
      <c r="K563" s="25"/>
      <c r="L563" s="25"/>
      <c r="M563" s="25"/>
      <c r="N563" s="25"/>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25"/>
      <c r="D564" s="25"/>
      <c r="E564" s="25"/>
      <c r="F564" s="25"/>
      <c r="G564" s="25"/>
      <c r="H564" s="25"/>
      <c r="I564" s="25"/>
      <c r="J564" s="25"/>
      <c r="K564" s="25"/>
      <c r="L564" s="25"/>
      <c r="M564" s="25"/>
      <c r="N564" s="25"/>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25"/>
      <c r="D565" s="25"/>
      <c r="E565" s="25"/>
      <c r="F565" s="25"/>
      <c r="G565" s="25"/>
      <c r="H565" s="25"/>
      <c r="I565" s="25"/>
      <c r="J565" s="25"/>
      <c r="K565" s="25"/>
      <c r="L565" s="25"/>
      <c r="M565" s="25"/>
      <c r="N565" s="25"/>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25"/>
      <c r="D566" s="25"/>
      <c r="E566" s="25"/>
      <c r="F566" s="25"/>
      <c r="G566" s="25"/>
      <c r="H566" s="25"/>
      <c r="I566" s="25"/>
      <c r="J566" s="25"/>
      <c r="K566" s="25"/>
      <c r="L566" s="25"/>
      <c r="M566" s="25"/>
      <c r="N566" s="25"/>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25"/>
      <c r="D567" s="25"/>
      <c r="E567" s="25"/>
      <c r="F567" s="25"/>
      <c r="G567" s="25"/>
      <c r="H567" s="25"/>
      <c r="I567" s="25"/>
      <c r="J567" s="25"/>
      <c r="K567" s="25"/>
      <c r="L567" s="25"/>
      <c r="M567" s="25"/>
      <c r="N567" s="25"/>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25"/>
      <c r="D568" s="25"/>
      <c r="E568" s="25"/>
      <c r="F568" s="25"/>
      <c r="G568" s="25"/>
      <c r="H568" s="25"/>
      <c r="I568" s="25"/>
      <c r="J568" s="25"/>
      <c r="K568" s="25"/>
      <c r="L568" s="25"/>
      <c r="M568" s="25"/>
      <c r="N568" s="25"/>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25"/>
      <c r="D569" s="25"/>
      <c r="E569" s="25"/>
      <c r="F569" s="25"/>
      <c r="G569" s="25"/>
      <c r="H569" s="25"/>
      <c r="I569" s="25"/>
      <c r="J569" s="25"/>
      <c r="K569" s="25"/>
      <c r="L569" s="25"/>
      <c r="M569" s="25"/>
      <c r="N569" s="25"/>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25"/>
      <c r="D570" s="25"/>
      <c r="E570" s="25"/>
      <c r="F570" s="25"/>
      <c r="G570" s="25"/>
      <c r="H570" s="25"/>
      <c r="I570" s="25"/>
      <c r="J570" s="25"/>
      <c r="K570" s="25"/>
      <c r="L570" s="25"/>
      <c r="M570" s="25"/>
      <c r="N570" s="25"/>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25"/>
      <c r="D571" s="25"/>
      <c r="E571" s="25"/>
      <c r="F571" s="25"/>
      <c r="G571" s="25"/>
      <c r="H571" s="25"/>
      <c r="I571" s="25"/>
      <c r="J571" s="25"/>
      <c r="K571" s="25"/>
      <c r="L571" s="25"/>
      <c r="M571" s="25"/>
      <c r="N571" s="25"/>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25"/>
      <c r="D572" s="25"/>
      <c r="E572" s="25"/>
      <c r="F572" s="25"/>
      <c r="G572" s="25"/>
      <c r="H572" s="25"/>
      <c r="I572" s="25"/>
      <c r="J572" s="25"/>
      <c r="K572" s="25"/>
      <c r="L572" s="25"/>
      <c r="M572" s="25"/>
      <c r="N572" s="25"/>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25"/>
      <c r="D573" s="25"/>
      <c r="E573" s="25"/>
      <c r="F573" s="25"/>
      <c r="G573" s="25"/>
      <c r="H573" s="25"/>
      <c r="I573" s="25"/>
      <c r="J573" s="25"/>
      <c r="K573" s="25"/>
      <c r="L573" s="25"/>
      <c r="M573" s="25"/>
      <c r="N573" s="25"/>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25"/>
      <c r="D574" s="25"/>
      <c r="E574" s="25"/>
      <c r="F574" s="25"/>
      <c r="G574" s="25"/>
      <c r="H574" s="25"/>
      <c r="I574" s="25"/>
      <c r="J574" s="25"/>
      <c r="K574" s="25"/>
      <c r="L574" s="25"/>
      <c r="M574" s="25"/>
      <c r="N574" s="25"/>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25"/>
      <c r="D575" s="25"/>
      <c r="E575" s="25"/>
      <c r="F575" s="25"/>
      <c r="G575" s="25"/>
      <c r="H575" s="25"/>
      <c r="I575" s="25"/>
      <c r="J575" s="25"/>
      <c r="K575" s="25"/>
      <c r="L575" s="25"/>
      <c r="M575" s="25"/>
      <c r="N575" s="25"/>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25"/>
      <c r="D576" s="25"/>
      <c r="E576" s="25"/>
      <c r="F576" s="25"/>
      <c r="G576" s="25"/>
      <c r="H576" s="25"/>
      <c r="I576" s="25"/>
      <c r="J576" s="25"/>
      <c r="K576" s="25"/>
      <c r="L576" s="25"/>
      <c r="M576" s="25"/>
      <c r="N576" s="25"/>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25"/>
      <c r="D577" s="25"/>
      <c r="E577" s="25"/>
      <c r="F577" s="25"/>
      <c r="G577" s="25"/>
      <c r="H577" s="25"/>
      <c r="I577" s="25"/>
      <c r="J577" s="25"/>
      <c r="K577" s="25"/>
      <c r="L577" s="25"/>
      <c r="M577" s="25"/>
      <c r="N577" s="25"/>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25"/>
      <c r="D578" s="25"/>
      <c r="E578" s="25"/>
      <c r="F578" s="25"/>
      <c r="G578" s="25"/>
      <c r="H578" s="25"/>
      <c r="I578" s="25"/>
      <c r="J578" s="25"/>
      <c r="K578" s="25"/>
      <c r="L578" s="25"/>
      <c r="M578" s="25"/>
      <c r="N578" s="25"/>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25"/>
      <c r="D579" s="25"/>
      <c r="E579" s="25"/>
      <c r="F579" s="25"/>
      <c r="G579" s="25"/>
      <c r="H579" s="25"/>
      <c r="I579" s="25"/>
      <c r="J579" s="25"/>
      <c r="K579" s="25"/>
      <c r="L579" s="25"/>
      <c r="M579" s="25"/>
      <c r="N579" s="25"/>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25"/>
      <c r="D580" s="25"/>
      <c r="E580" s="25"/>
      <c r="F580" s="25"/>
      <c r="G580" s="25"/>
      <c r="H580" s="25"/>
      <c r="I580" s="25"/>
      <c r="J580" s="25"/>
      <c r="K580" s="25"/>
      <c r="L580" s="25"/>
      <c r="M580" s="25"/>
      <c r="N580" s="25"/>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25"/>
      <c r="D581" s="25"/>
      <c r="E581" s="25"/>
      <c r="F581" s="25"/>
      <c r="G581" s="25"/>
      <c r="H581" s="25"/>
      <c r="I581" s="25"/>
      <c r="J581" s="25"/>
      <c r="K581" s="25"/>
      <c r="L581" s="25"/>
      <c r="M581" s="25"/>
      <c r="N581" s="25"/>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25"/>
      <c r="D582" s="25"/>
      <c r="E582" s="25"/>
      <c r="F582" s="25"/>
      <c r="G582" s="25"/>
      <c r="H582" s="25"/>
      <c r="I582" s="25"/>
      <c r="J582" s="25"/>
      <c r="K582" s="25"/>
      <c r="L582" s="25"/>
      <c r="M582" s="25"/>
      <c r="N582" s="25"/>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25"/>
      <c r="D583" s="25"/>
      <c r="E583" s="25"/>
      <c r="F583" s="25"/>
      <c r="G583" s="25"/>
      <c r="H583" s="25"/>
      <c r="I583" s="25"/>
      <c r="J583" s="25"/>
      <c r="K583" s="25"/>
      <c r="L583" s="25"/>
      <c r="M583" s="25"/>
      <c r="N583" s="25"/>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25"/>
      <c r="D584" s="25"/>
      <c r="E584" s="25"/>
      <c r="F584" s="25"/>
      <c r="G584" s="25"/>
      <c r="H584" s="25"/>
      <c r="I584" s="25"/>
      <c r="J584" s="25"/>
      <c r="K584" s="25"/>
      <c r="L584" s="25"/>
      <c r="M584" s="25"/>
      <c r="N584" s="25"/>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25"/>
      <c r="D585" s="25"/>
      <c r="E585" s="25"/>
      <c r="F585" s="25"/>
      <c r="G585" s="25"/>
      <c r="H585" s="25"/>
      <c r="I585" s="25"/>
      <c r="J585" s="25"/>
      <c r="K585" s="25"/>
      <c r="L585" s="25"/>
      <c r="M585" s="25"/>
      <c r="N585" s="25"/>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25"/>
      <c r="D586" s="25"/>
      <c r="E586" s="25"/>
      <c r="F586" s="25"/>
      <c r="G586" s="25"/>
      <c r="H586" s="25"/>
      <c r="I586" s="25"/>
      <c r="J586" s="25"/>
      <c r="K586" s="25"/>
      <c r="L586" s="25"/>
      <c r="M586" s="25"/>
      <c r="N586" s="25"/>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25"/>
      <c r="D587" s="25"/>
      <c r="E587" s="25"/>
      <c r="F587" s="25"/>
      <c r="G587" s="25"/>
      <c r="H587" s="25"/>
      <c r="I587" s="25"/>
      <c r="J587" s="25"/>
      <c r="K587" s="25"/>
      <c r="L587" s="25"/>
      <c r="M587" s="25"/>
      <c r="N587" s="25"/>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25"/>
      <c r="D588" s="25"/>
      <c r="E588" s="25"/>
      <c r="F588" s="25"/>
      <c r="G588" s="25"/>
      <c r="H588" s="25"/>
      <c r="I588" s="25"/>
      <c r="J588" s="25"/>
      <c r="K588" s="25"/>
      <c r="L588" s="25"/>
      <c r="M588" s="25"/>
      <c r="N588" s="25"/>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25"/>
      <c r="D589" s="25"/>
      <c r="E589" s="25"/>
      <c r="F589" s="25"/>
      <c r="G589" s="25"/>
      <c r="H589" s="25"/>
      <c r="I589" s="25"/>
      <c r="J589" s="25"/>
      <c r="K589" s="25"/>
      <c r="L589" s="25"/>
      <c r="M589" s="25"/>
      <c r="N589" s="25"/>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25"/>
      <c r="D590" s="25"/>
      <c r="E590" s="25"/>
      <c r="F590" s="25"/>
      <c r="G590" s="25"/>
      <c r="H590" s="25"/>
      <c r="I590" s="25"/>
      <c r="J590" s="25"/>
      <c r="K590" s="25"/>
      <c r="L590" s="25"/>
      <c r="M590" s="25"/>
      <c r="N590" s="25"/>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25"/>
      <c r="D591" s="25"/>
      <c r="E591" s="25"/>
      <c r="F591" s="25"/>
      <c r="G591" s="25"/>
      <c r="H591" s="25"/>
      <c r="I591" s="25"/>
      <c r="J591" s="25"/>
      <c r="K591" s="25"/>
      <c r="L591" s="25"/>
      <c r="M591" s="25"/>
      <c r="N591" s="25"/>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25"/>
      <c r="D592" s="25"/>
      <c r="E592" s="25"/>
      <c r="F592" s="25"/>
      <c r="G592" s="25"/>
      <c r="H592" s="25"/>
      <c r="I592" s="25"/>
      <c r="J592" s="25"/>
      <c r="K592" s="25"/>
      <c r="L592" s="25"/>
      <c r="M592" s="25"/>
      <c r="N592" s="25"/>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25"/>
      <c r="D593" s="25"/>
      <c r="E593" s="25"/>
      <c r="F593" s="25"/>
      <c r="G593" s="25"/>
      <c r="H593" s="25"/>
      <c r="I593" s="25"/>
      <c r="J593" s="25"/>
      <c r="K593" s="25"/>
      <c r="L593" s="25"/>
      <c r="M593" s="25"/>
      <c r="N593" s="25"/>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25"/>
      <c r="D594" s="25"/>
      <c r="E594" s="25"/>
      <c r="F594" s="25"/>
      <c r="G594" s="25"/>
      <c r="H594" s="25"/>
      <c r="I594" s="25"/>
      <c r="J594" s="25"/>
      <c r="K594" s="25"/>
      <c r="L594" s="25"/>
      <c r="M594" s="25"/>
      <c r="N594" s="25"/>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25"/>
      <c r="D595" s="25"/>
      <c r="E595" s="25"/>
      <c r="F595" s="25"/>
      <c r="G595" s="25"/>
      <c r="H595" s="25"/>
      <c r="I595" s="25"/>
      <c r="J595" s="25"/>
      <c r="K595" s="25"/>
      <c r="L595" s="25"/>
      <c r="M595" s="25"/>
      <c r="N595" s="25"/>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25"/>
      <c r="D596" s="25"/>
      <c r="E596" s="25"/>
      <c r="F596" s="25"/>
      <c r="G596" s="25"/>
      <c r="H596" s="25"/>
      <c r="I596" s="25"/>
      <c r="J596" s="25"/>
      <c r="K596" s="25"/>
      <c r="L596" s="25"/>
      <c r="M596" s="25"/>
      <c r="N596" s="25"/>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25"/>
      <c r="D597" s="25"/>
      <c r="E597" s="25"/>
      <c r="F597" s="25"/>
      <c r="G597" s="25"/>
      <c r="H597" s="25"/>
      <c r="I597" s="25"/>
      <c r="J597" s="25"/>
      <c r="K597" s="25"/>
      <c r="L597" s="25"/>
      <c r="M597" s="25"/>
      <c r="N597" s="25"/>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25"/>
      <c r="D598" s="25"/>
      <c r="E598" s="25"/>
      <c r="F598" s="25"/>
      <c r="G598" s="25"/>
      <c r="H598" s="25"/>
      <c r="I598" s="25"/>
      <c r="J598" s="25"/>
      <c r="K598" s="25"/>
      <c r="L598" s="25"/>
      <c r="M598" s="25"/>
      <c r="N598" s="25"/>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25"/>
      <c r="D599" s="25"/>
      <c r="E599" s="25"/>
      <c r="F599" s="25"/>
      <c r="G599" s="25"/>
      <c r="H599" s="25"/>
      <c r="I599" s="25"/>
      <c r="J599" s="25"/>
      <c r="K599" s="25"/>
      <c r="L599" s="25"/>
      <c r="M599" s="25"/>
      <c r="N599" s="25"/>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25"/>
      <c r="D600" s="25"/>
      <c r="E600" s="25"/>
      <c r="F600" s="25"/>
      <c r="G600" s="25"/>
      <c r="H600" s="25"/>
      <c r="I600" s="25"/>
      <c r="J600" s="25"/>
      <c r="K600" s="25"/>
      <c r="L600" s="25"/>
      <c r="M600" s="25"/>
      <c r="N600" s="25"/>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25"/>
      <c r="D601" s="25"/>
      <c r="E601" s="25"/>
      <c r="F601" s="25"/>
      <c r="G601" s="25"/>
      <c r="H601" s="25"/>
      <c r="I601" s="25"/>
      <c r="J601" s="25"/>
      <c r="K601" s="25"/>
      <c r="L601" s="25"/>
      <c r="M601" s="25"/>
      <c r="N601" s="25"/>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25"/>
      <c r="D602" s="25"/>
      <c r="E602" s="25"/>
      <c r="F602" s="25"/>
      <c r="G602" s="25"/>
      <c r="H602" s="25"/>
      <c r="I602" s="25"/>
      <c r="J602" s="25"/>
      <c r="K602" s="25"/>
      <c r="L602" s="25"/>
      <c r="M602" s="25"/>
      <c r="N602" s="25"/>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25"/>
      <c r="D603" s="25"/>
      <c r="E603" s="25"/>
      <c r="F603" s="25"/>
      <c r="G603" s="25"/>
      <c r="H603" s="25"/>
      <c r="I603" s="25"/>
      <c r="J603" s="25"/>
      <c r="K603" s="25"/>
      <c r="L603" s="25"/>
      <c r="M603" s="25"/>
      <c r="N603" s="25"/>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25"/>
      <c r="D604" s="25"/>
      <c r="E604" s="25"/>
      <c r="F604" s="25"/>
      <c r="G604" s="25"/>
      <c r="H604" s="25"/>
      <c r="I604" s="25"/>
      <c r="J604" s="25"/>
      <c r="K604" s="25"/>
      <c r="L604" s="25"/>
      <c r="M604" s="25"/>
      <c r="N604" s="25"/>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25"/>
      <c r="D605" s="25"/>
      <c r="E605" s="25"/>
      <c r="F605" s="25"/>
      <c r="G605" s="25"/>
      <c r="H605" s="25"/>
      <c r="I605" s="25"/>
      <c r="J605" s="25"/>
      <c r="K605" s="25"/>
      <c r="L605" s="25"/>
      <c r="M605" s="25"/>
      <c r="N605" s="25"/>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25"/>
      <c r="D606" s="25"/>
      <c r="E606" s="25"/>
      <c r="F606" s="25"/>
      <c r="G606" s="25"/>
      <c r="H606" s="25"/>
      <c r="I606" s="25"/>
      <c r="J606" s="25"/>
      <c r="K606" s="25"/>
      <c r="L606" s="25"/>
      <c r="M606" s="25"/>
      <c r="N606" s="25"/>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25"/>
      <c r="D607" s="25"/>
      <c r="E607" s="25"/>
      <c r="F607" s="25"/>
      <c r="G607" s="25"/>
      <c r="H607" s="25"/>
      <c r="I607" s="25"/>
      <c r="J607" s="25"/>
      <c r="K607" s="25"/>
      <c r="L607" s="25"/>
      <c r="M607" s="25"/>
      <c r="N607" s="25"/>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25"/>
      <c r="D608" s="25"/>
      <c r="E608" s="25"/>
      <c r="F608" s="25"/>
      <c r="G608" s="25"/>
      <c r="H608" s="25"/>
      <c r="I608" s="25"/>
      <c r="J608" s="25"/>
      <c r="K608" s="25"/>
      <c r="L608" s="25"/>
      <c r="M608" s="25"/>
      <c r="N608" s="25"/>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25"/>
      <c r="D609" s="25"/>
      <c r="E609" s="25"/>
      <c r="F609" s="25"/>
      <c r="G609" s="25"/>
      <c r="H609" s="25"/>
      <c r="I609" s="25"/>
      <c r="J609" s="25"/>
      <c r="K609" s="25"/>
      <c r="L609" s="25"/>
      <c r="M609" s="25"/>
      <c r="N609" s="25"/>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25"/>
      <c r="D610" s="25"/>
      <c r="E610" s="25"/>
      <c r="F610" s="25"/>
      <c r="G610" s="25"/>
      <c r="H610" s="25"/>
      <c r="I610" s="25"/>
      <c r="J610" s="25"/>
      <c r="K610" s="25"/>
      <c r="L610" s="25"/>
      <c r="M610" s="25"/>
      <c r="N610" s="25"/>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25"/>
      <c r="D611" s="25"/>
      <c r="E611" s="25"/>
      <c r="F611" s="25"/>
      <c r="G611" s="25"/>
      <c r="H611" s="25"/>
      <c r="I611" s="25"/>
      <c r="J611" s="25"/>
      <c r="K611" s="25"/>
      <c r="L611" s="25"/>
      <c r="M611" s="25"/>
      <c r="N611" s="25"/>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25"/>
      <c r="D612" s="25"/>
      <c r="E612" s="25"/>
      <c r="F612" s="25"/>
      <c r="G612" s="25"/>
      <c r="H612" s="25"/>
      <c r="I612" s="25"/>
      <c r="J612" s="25"/>
      <c r="K612" s="25"/>
      <c r="L612" s="25"/>
      <c r="M612" s="25"/>
      <c r="N612" s="25"/>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25"/>
      <c r="D613" s="25"/>
      <c r="E613" s="25"/>
      <c r="F613" s="25"/>
      <c r="G613" s="25"/>
      <c r="H613" s="25"/>
      <c r="I613" s="25"/>
      <c r="J613" s="25"/>
      <c r="K613" s="25"/>
      <c r="L613" s="25"/>
      <c r="M613" s="25"/>
      <c r="N613" s="25"/>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25"/>
      <c r="D614" s="25"/>
      <c r="E614" s="25"/>
      <c r="F614" s="25"/>
      <c r="G614" s="25"/>
      <c r="H614" s="25"/>
      <c r="I614" s="25"/>
      <c r="J614" s="25"/>
      <c r="K614" s="25"/>
      <c r="L614" s="25"/>
      <c r="M614" s="25"/>
      <c r="N614" s="25"/>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25"/>
      <c r="D615" s="25"/>
      <c r="E615" s="25"/>
      <c r="F615" s="25"/>
      <c r="G615" s="25"/>
      <c r="H615" s="25"/>
      <c r="I615" s="25"/>
      <c r="J615" s="25"/>
      <c r="K615" s="25"/>
      <c r="L615" s="25"/>
      <c r="M615" s="25"/>
      <c r="N615" s="25"/>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25"/>
      <c r="D616" s="25"/>
      <c r="E616" s="25"/>
      <c r="F616" s="25"/>
      <c r="G616" s="25"/>
      <c r="H616" s="25"/>
      <c r="I616" s="25"/>
      <c r="J616" s="25"/>
      <c r="K616" s="25"/>
      <c r="L616" s="25"/>
      <c r="M616" s="25"/>
      <c r="N616" s="25"/>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25"/>
      <c r="D617" s="25"/>
      <c r="E617" s="25"/>
      <c r="F617" s="25"/>
      <c r="G617" s="25"/>
      <c r="H617" s="25"/>
      <c r="I617" s="25"/>
      <c r="J617" s="25"/>
      <c r="K617" s="25"/>
      <c r="L617" s="25"/>
      <c r="M617" s="25"/>
      <c r="N617" s="25"/>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25"/>
      <c r="D618" s="25"/>
      <c r="E618" s="25"/>
      <c r="F618" s="25"/>
      <c r="G618" s="25"/>
      <c r="H618" s="25"/>
      <c r="I618" s="25"/>
      <c r="J618" s="25"/>
      <c r="K618" s="25"/>
      <c r="L618" s="25"/>
      <c r="M618" s="25"/>
      <c r="N618" s="25"/>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25"/>
      <c r="D619" s="25"/>
      <c r="E619" s="25"/>
      <c r="F619" s="25"/>
      <c r="G619" s="25"/>
      <c r="H619" s="25"/>
      <c r="I619" s="25"/>
      <c r="J619" s="25"/>
      <c r="K619" s="25"/>
      <c r="L619" s="25"/>
      <c r="M619" s="25"/>
      <c r="N619" s="25"/>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25"/>
      <c r="D620" s="25"/>
      <c r="E620" s="25"/>
      <c r="F620" s="25"/>
      <c r="G620" s="25"/>
      <c r="H620" s="25"/>
      <c r="I620" s="25"/>
      <c r="J620" s="25"/>
      <c r="K620" s="25"/>
      <c r="L620" s="25"/>
      <c r="M620" s="25"/>
      <c r="N620" s="25"/>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25"/>
      <c r="D621" s="25"/>
      <c r="E621" s="25"/>
      <c r="F621" s="25"/>
      <c r="G621" s="25"/>
      <c r="H621" s="25"/>
      <c r="I621" s="25"/>
      <c r="J621" s="25"/>
      <c r="K621" s="25"/>
      <c r="L621" s="25"/>
      <c r="M621" s="25"/>
      <c r="N621" s="25"/>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25"/>
      <c r="D622" s="25"/>
      <c r="E622" s="25"/>
      <c r="F622" s="25"/>
      <c r="G622" s="25"/>
      <c r="H622" s="25"/>
      <c r="I622" s="25"/>
      <c r="J622" s="25"/>
      <c r="K622" s="25"/>
      <c r="L622" s="25"/>
      <c r="M622" s="25"/>
      <c r="N622" s="25"/>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25"/>
      <c r="D623" s="25"/>
      <c r="E623" s="25"/>
      <c r="F623" s="25"/>
      <c r="G623" s="25"/>
      <c r="H623" s="25"/>
      <c r="I623" s="25"/>
      <c r="J623" s="25"/>
      <c r="K623" s="25"/>
      <c r="L623" s="25"/>
      <c r="M623" s="25"/>
      <c r="N623" s="25"/>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25"/>
      <c r="D624" s="25"/>
      <c r="E624" s="25"/>
      <c r="F624" s="25"/>
      <c r="G624" s="25"/>
      <c r="H624" s="25"/>
      <c r="I624" s="25"/>
      <c r="J624" s="25"/>
      <c r="K624" s="25"/>
      <c r="L624" s="25"/>
      <c r="M624" s="25"/>
      <c r="N624" s="25"/>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25"/>
      <c r="D625" s="25"/>
      <c r="E625" s="25"/>
      <c r="F625" s="25"/>
      <c r="G625" s="25"/>
      <c r="H625" s="25"/>
      <c r="I625" s="25"/>
      <c r="J625" s="25"/>
      <c r="K625" s="25"/>
      <c r="L625" s="25"/>
      <c r="M625" s="25"/>
      <c r="N625" s="25"/>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25"/>
      <c r="D626" s="25"/>
      <c r="E626" s="25"/>
      <c r="F626" s="25"/>
      <c r="G626" s="25"/>
      <c r="H626" s="25"/>
      <c r="I626" s="25"/>
      <c r="J626" s="25"/>
      <c r="K626" s="25"/>
      <c r="L626" s="25"/>
      <c r="M626" s="25"/>
      <c r="N626" s="25"/>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25"/>
      <c r="D627" s="25"/>
      <c r="E627" s="25"/>
      <c r="F627" s="25"/>
      <c r="G627" s="25"/>
      <c r="H627" s="25"/>
      <c r="I627" s="25"/>
      <c r="J627" s="25"/>
      <c r="K627" s="25"/>
      <c r="L627" s="25"/>
      <c r="M627" s="25"/>
      <c r="N627" s="25"/>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25"/>
      <c r="D628" s="25"/>
      <c r="E628" s="25"/>
      <c r="F628" s="25"/>
      <c r="G628" s="25"/>
      <c r="H628" s="25"/>
      <c r="I628" s="25"/>
      <c r="J628" s="25"/>
      <c r="K628" s="25"/>
      <c r="L628" s="25"/>
      <c r="M628" s="25"/>
      <c r="N628" s="25"/>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25"/>
      <c r="D629" s="25"/>
      <c r="E629" s="25"/>
      <c r="F629" s="25"/>
      <c r="G629" s="25"/>
      <c r="H629" s="25"/>
      <c r="I629" s="25"/>
      <c r="J629" s="25"/>
      <c r="K629" s="25"/>
      <c r="L629" s="25"/>
      <c r="M629" s="25"/>
      <c r="N629" s="25"/>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25"/>
      <c r="D630" s="25"/>
      <c r="E630" s="25"/>
      <c r="F630" s="25"/>
      <c r="G630" s="25"/>
      <c r="H630" s="25"/>
      <c r="I630" s="25"/>
      <c r="J630" s="25"/>
      <c r="K630" s="25"/>
      <c r="L630" s="25"/>
      <c r="M630" s="25"/>
      <c r="N630" s="25"/>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25"/>
      <c r="D631" s="25"/>
      <c r="E631" s="25"/>
      <c r="F631" s="25"/>
      <c r="G631" s="25"/>
      <c r="H631" s="25"/>
      <c r="I631" s="25"/>
      <c r="J631" s="25"/>
      <c r="K631" s="25"/>
      <c r="L631" s="25"/>
      <c r="M631" s="25"/>
      <c r="N631" s="25"/>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25"/>
      <c r="D632" s="25"/>
      <c r="E632" s="25"/>
      <c r="F632" s="25"/>
      <c r="G632" s="25"/>
      <c r="H632" s="25"/>
      <c r="I632" s="25"/>
      <c r="J632" s="25"/>
      <c r="K632" s="25"/>
      <c r="L632" s="25"/>
      <c r="M632" s="25"/>
      <c r="N632" s="25"/>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25"/>
      <c r="D633" s="25"/>
      <c r="E633" s="25"/>
      <c r="F633" s="25"/>
      <c r="G633" s="25"/>
      <c r="H633" s="25"/>
      <c r="I633" s="25"/>
      <c r="J633" s="25"/>
      <c r="K633" s="25"/>
      <c r="L633" s="25"/>
      <c r="M633" s="25"/>
      <c r="N633" s="25"/>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25"/>
      <c r="D634" s="25"/>
      <c r="E634" s="25"/>
      <c r="F634" s="25"/>
      <c r="G634" s="25"/>
      <c r="H634" s="25"/>
      <c r="I634" s="25"/>
      <c r="J634" s="25"/>
      <c r="K634" s="25"/>
      <c r="L634" s="25"/>
      <c r="M634" s="25"/>
      <c r="N634" s="25"/>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25"/>
      <c r="D635" s="25"/>
      <c r="E635" s="25"/>
      <c r="F635" s="25"/>
      <c r="G635" s="25"/>
      <c r="H635" s="25"/>
      <c r="I635" s="25"/>
      <c r="J635" s="25"/>
      <c r="K635" s="25"/>
      <c r="L635" s="25"/>
      <c r="M635" s="25"/>
      <c r="N635" s="25"/>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25"/>
      <c r="D636" s="25"/>
      <c r="E636" s="25"/>
      <c r="F636" s="25"/>
      <c r="G636" s="25"/>
      <c r="H636" s="25"/>
      <c r="I636" s="25"/>
      <c r="J636" s="25"/>
      <c r="K636" s="25"/>
      <c r="L636" s="25"/>
      <c r="M636" s="25"/>
      <c r="N636" s="25"/>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25"/>
      <c r="D637" s="25"/>
      <c r="E637" s="25"/>
      <c r="F637" s="25"/>
      <c r="G637" s="25"/>
      <c r="H637" s="25"/>
      <c r="I637" s="25"/>
      <c r="J637" s="25"/>
      <c r="K637" s="25"/>
      <c r="L637" s="25"/>
      <c r="M637" s="25"/>
      <c r="N637" s="25"/>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25"/>
      <c r="D638" s="25"/>
      <c r="E638" s="25"/>
      <c r="F638" s="25"/>
      <c r="G638" s="25"/>
      <c r="H638" s="25"/>
      <c r="I638" s="25"/>
      <c r="J638" s="25"/>
      <c r="K638" s="25"/>
      <c r="L638" s="25"/>
      <c r="M638" s="25"/>
      <c r="N638" s="25"/>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25"/>
      <c r="D639" s="25"/>
      <c r="E639" s="25"/>
      <c r="F639" s="25"/>
      <c r="G639" s="25"/>
      <c r="H639" s="25"/>
      <c r="I639" s="25"/>
      <c r="J639" s="25"/>
      <c r="K639" s="25"/>
      <c r="L639" s="25"/>
      <c r="M639" s="25"/>
      <c r="N639" s="25"/>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25"/>
      <c r="D640" s="25"/>
      <c r="E640" s="25"/>
      <c r="F640" s="25"/>
      <c r="G640" s="25"/>
      <c r="H640" s="25"/>
      <c r="I640" s="25"/>
      <c r="J640" s="25"/>
      <c r="K640" s="25"/>
      <c r="L640" s="25"/>
      <c r="M640" s="25"/>
      <c r="N640" s="25"/>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25"/>
      <c r="D641" s="25"/>
      <c r="E641" s="25"/>
      <c r="F641" s="25"/>
      <c r="G641" s="25"/>
      <c r="H641" s="25"/>
      <c r="I641" s="25"/>
      <c r="J641" s="25"/>
      <c r="K641" s="25"/>
      <c r="L641" s="25"/>
      <c r="M641" s="25"/>
      <c r="N641" s="25"/>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25"/>
      <c r="D642" s="25"/>
      <c r="E642" s="25"/>
      <c r="F642" s="25"/>
      <c r="G642" s="25"/>
      <c r="H642" s="25"/>
      <c r="I642" s="25"/>
      <c r="J642" s="25"/>
      <c r="K642" s="25"/>
      <c r="L642" s="25"/>
      <c r="M642" s="25"/>
      <c r="N642" s="25"/>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25"/>
      <c r="D643" s="25"/>
      <c r="E643" s="25"/>
      <c r="F643" s="25"/>
      <c r="G643" s="25"/>
      <c r="H643" s="25"/>
      <c r="I643" s="25"/>
      <c r="J643" s="25"/>
      <c r="K643" s="25"/>
      <c r="L643" s="25"/>
      <c r="M643" s="25"/>
      <c r="N643" s="25"/>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25"/>
      <c r="D644" s="25"/>
      <c r="E644" s="25"/>
      <c r="F644" s="25"/>
      <c r="G644" s="25"/>
      <c r="H644" s="25"/>
      <c r="I644" s="25"/>
      <c r="J644" s="25"/>
      <c r="K644" s="25"/>
      <c r="L644" s="25"/>
      <c r="M644" s="25"/>
      <c r="N644" s="25"/>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25"/>
      <c r="D645" s="25"/>
      <c r="E645" s="25"/>
      <c r="F645" s="25"/>
      <c r="G645" s="25"/>
      <c r="H645" s="25"/>
      <c r="I645" s="25"/>
      <c r="J645" s="25"/>
      <c r="K645" s="25"/>
      <c r="L645" s="25"/>
      <c r="M645" s="25"/>
      <c r="N645" s="25"/>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25"/>
      <c r="D646" s="25"/>
      <c r="E646" s="25"/>
      <c r="F646" s="25"/>
      <c r="G646" s="25"/>
      <c r="H646" s="25"/>
      <c r="I646" s="25"/>
      <c r="J646" s="25"/>
      <c r="K646" s="25"/>
      <c r="L646" s="25"/>
      <c r="M646" s="25"/>
      <c r="N646" s="25"/>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25"/>
      <c r="D647" s="25"/>
      <c r="E647" s="25"/>
      <c r="F647" s="25"/>
      <c r="G647" s="25"/>
      <c r="H647" s="25"/>
      <c r="I647" s="25"/>
      <c r="J647" s="25"/>
      <c r="K647" s="25"/>
      <c r="L647" s="25"/>
      <c r="M647" s="25"/>
      <c r="N647" s="25"/>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25"/>
      <c r="D648" s="25"/>
      <c r="E648" s="25"/>
      <c r="F648" s="25"/>
      <c r="G648" s="25"/>
      <c r="H648" s="25"/>
      <c r="I648" s="25"/>
      <c r="J648" s="25"/>
      <c r="K648" s="25"/>
      <c r="L648" s="25"/>
      <c r="M648" s="25"/>
      <c r="N648" s="25"/>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25"/>
      <c r="D649" s="25"/>
      <c r="E649" s="25"/>
      <c r="F649" s="25"/>
      <c r="G649" s="25"/>
      <c r="H649" s="25"/>
      <c r="I649" s="25"/>
      <c r="J649" s="25"/>
      <c r="K649" s="25"/>
      <c r="L649" s="25"/>
      <c r="M649" s="25"/>
      <c r="N649" s="25"/>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25"/>
      <c r="D650" s="25"/>
      <c r="E650" s="25"/>
      <c r="F650" s="25"/>
      <c r="G650" s="25"/>
      <c r="H650" s="25"/>
      <c r="I650" s="25"/>
      <c r="J650" s="25"/>
      <c r="K650" s="25"/>
      <c r="L650" s="25"/>
      <c r="M650" s="25"/>
      <c r="N650" s="25"/>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25"/>
      <c r="D651" s="25"/>
      <c r="E651" s="25"/>
      <c r="F651" s="25"/>
      <c r="G651" s="25"/>
      <c r="H651" s="25"/>
      <c r="I651" s="25"/>
      <c r="J651" s="25"/>
      <c r="K651" s="25"/>
      <c r="L651" s="25"/>
      <c r="M651" s="25"/>
      <c r="N651" s="25"/>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25"/>
      <c r="D652" s="25"/>
      <c r="E652" s="25"/>
      <c r="F652" s="25"/>
      <c r="G652" s="25"/>
      <c r="H652" s="25"/>
      <c r="I652" s="25"/>
      <c r="J652" s="25"/>
      <c r="K652" s="25"/>
      <c r="L652" s="25"/>
      <c r="M652" s="25"/>
      <c r="N652" s="25"/>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25"/>
      <c r="D653" s="25"/>
      <c r="E653" s="25"/>
      <c r="F653" s="25"/>
      <c r="G653" s="25"/>
      <c r="H653" s="25"/>
      <c r="I653" s="25"/>
      <c r="J653" s="25"/>
      <c r="K653" s="25"/>
      <c r="L653" s="25"/>
      <c r="M653" s="25"/>
      <c r="N653" s="25"/>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25"/>
      <c r="D654" s="25"/>
      <c r="E654" s="25"/>
      <c r="F654" s="25"/>
      <c r="G654" s="25"/>
      <c r="H654" s="25"/>
      <c r="I654" s="25"/>
      <c r="J654" s="25"/>
      <c r="K654" s="25"/>
      <c r="L654" s="25"/>
      <c r="M654" s="25"/>
      <c r="N654" s="25"/>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25"/>
      <c r="D655" s="25"/>
      <c r="E655" s="25"/>
      <c r="F655" s="25"/>
      <c r="G655" s="25"/>
      <c r="H655" s="25"/>
      <c r="I655" s="25"/>
      <c r="J655" s="25"/>
      <c r="K655" s="25"/>
      <c r="L655" s="25"/>
      <c r="M655" s="25"/>
      <c r="N655" s="25"/>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25"/>
      <c r="D656" s="25"/>
      <c r="E656" s="25"/>
      <c r="F656" s="25"/>
      <c r="G656" s="25"/>
      <c r="H656" s="25"/>
      <c r="I656" s="25"/>
      <c r="J656" s="25"/>
      <c r="K656" s="25"/>
      <c r="L656" s="25"/>
      <c r="M656" s="25"/>
      <c r="N656" s="25"/>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25"/>
      <c r="D657" s="25"/>
      <c r="E657" s="25"/>
      <c r="F657" s="25"/>
      <c r="G657" s="25"/>
      <c r="H657" s="25"/>
      <c r="I657" s="25"/>
      <c r="J657" s="25"/>
      <c r="K657" s="25"/>
      <c r="L657" s="25"/>
      <c r="M657" s="25"/>
      <c r="N657" s="25"/>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25"/>
      <c r="D658" s="25"/>
      <c r="E658" s="25"/>
      <c r="F658" s="25"/>
      <c r="G658" s="25"/>
      <c r="H658" s="25"/>
      <c r="I658" s="25"/>
      <c r="J658" s="25"/>
      <c r="K658" s="25"/>
      <c r="L658" s="25"/>
      <c r="M658" s="25"/>
      <c r="N658" s="25"/>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25"/>
      <c r="D659" s="25"/>
      <c r="E659" s="25"/>
      <c r="F659" s="25"/>
      <c r="G659" s="25"/>
      <c r="H659" s="25"/>
      <c r="I659" s="25"/>
      <c r="J659" s="25"/>
      <c r="K659" s="25"/>
      <c r="L659" s="25"/>
      <c r="M659" s="25"/>
      <c r="N659" s="25"/>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25"/>
      <c r="D660" s="25"/>
      <c r="E660" s="25"/>
      <c r="F660" s="25"/>
      <c r="G660" s="25"/>
      <c r="H660" s="25"/>
      <c r="I660" s="25"/>
      <c r="J660" s="25"/>
      <c r="K660" s="25"/>
      <c r="L660" s="25"/>
      <c r="M660" s="25"/>
      <c r="N660" s="25"/>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25"/>
      <c r="D661" s="25"/>
      <c r="E661" s="25"/>
      <c r="F661" s="25"/>
      <c r="G661" s="25"/>
      <c r="H661" s="25"/>
      <c r="I661" s="25"/>
      <c r="J661" s="25"/>
      <c r="K661" s="25"/>
      <c r="L661" s="25"/>
      <c r="M661" s="25"/>
      <c r="N661" s="25"/>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25"/>
      <c r="D662" s="25"/>
      <c r="E662" s="25"/>
      <c r="F662" s="25"/>
      <c r="G662" s="25"/>
      <c r="H662" s="25"/>
      <c r="I662" s="25"/>
      <c r="J662" s="25"/>
      <c r="K662" s="25"/>
      <c r="L662" s="25"/>
      <c r="M662" s="25"/>
      <c r="N662" s="25"/>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25"/>
      <c r="D663" s="25"/>
      <c r="E663" s="25"/>
      <c r="F663" s="25"/>
      <c r="G663" s="25"/>
      <c r="H663" s="25"/>
      <c r="I663" s="25"/>
      <c r="J663" s="25"/>
      <c r="K663" s="25"/>
      <c r="L663" s="25"/>
      <c r="M663" s="25"/>
      <c r="N663" s="25"/>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25"/>
      <c r="D664" s="25"/>
      <c r="E664" s="25"/>
      <c r="F664" s="25"/>
      <c r="G664" s="25"/>
      <c r="H664" s="25"/>
      <c r="I664" s="25"/>
      <c r="J664" s="25"/>
      <c r="K664" s="25"/>
      <c r="L664" s="25"/>
      <c r="M664" s="25"/>
      <c r="N664" s="25"/>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25"/>
      <c r="D665" s="25"/>
      <c r="E665" s="25"/>
      <c r="F665" s="25"/>
      <c r="G665" s="25"/>
      <c r="H665" s="25"/>
      <c r="I665" s="25"/>
      <c r="J665" s="25"/>
      <c r="K665" s="25"/>
      <c r="L665" s="25"/>
      <c r="M665" s="25"/>
      <c r="N665" s="25"/>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25"/>
      <c r="D666" s="25"/>
      <c r="E666" s="25"/>
      <c r="F666" s="25"/>
      <c r="G666" s="25"/>
      <c r="H666" s="25"/>
      <c r="I666" s="25"/>
      <c r="J666" s="25"/>
      <c r="K666" s="25"/>
      <c r="L666" s="25"/>
      <c r="M666" s="25"/>
      <c r="N666" s="25"/>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25"/>
      <c r="D667" s="25"/>
      <c r="E667" s="25"/>
      <c r="F667" s="25"/>
      <c r="G667" s="25"/>
      <c r="H667" s="25"/>
      <c r="I667" s="25"/>
      <c r="J667" s="25"/>
      <c r="K667" s="25"/>
      <c r="L667" s="25"/>
      <c r="M667" s="25"/>
      <c r="N667" s="25"/>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25"/>
      <c r="D668" s="25"/>
      <c r="E668" s="25"/>
      <c r="F668" s="25"/>
      <c r="G668" s="25"/>
      <c r="H668" s="25"/>
      <c r="I668" s="25"/>
      <c r="J668" s="25"/>
      <c r="K668" s="25"/>
      <c r="L668" s="25"/>
      <c r="M668" s="25"/>
      <c r="N668" s="25"/>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25"/>
      <c r="D669" s="25"/>
      <c r="E669" s="25"/>
      <c r="F669" s="25"/>
      <c r="G669" s="25"/>
      <c r="H669" s="25"/>
      <c r="I669" s="25"/>
      <c r="J669" s="25"/>
      <c r="K669" s="25"/>
      <c r="L669" s="25"/>
      <c r="M669" s="25"/>
      <c r="N669" s="25"/>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25"/>
      <c r="D670" s="25"/>
      <c r="E670" s="25"/>
      <c r="F670" s="25"/>
      <c r="G670" s="25"/>
      <c r="H670" s="25"/>
      <c r="I670" s="25"/>
      <c r="J670" s="25"/>
      <c r="K670" s="25"/>
      <c r="L670" s="25"/>
      <c r="M670" s="25"/>
      <c r="N670" s="25"/>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25"/>
      <c r="D671" s="25"/>
      <c r="E671" s="25"/>
      <c r="F671" s="25"/>
      <c r="G671" s="25"/>
      <c r="H671" s="25"/>
      <c r="I671" s="25"/>
      <c r="J671" s="25"/>
      <c r="K671" s="25"/>
      <c r="L671" s="25"/>
      <c r="M671" s="25"/>
      <c r="N671" s="25"/>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25"/>
      <c r="D672" s="25"/>
      <c r="E672" s="25"/>
      <c r="F672" s="25"/>
      <c r="G672" s="25"/>
      <c r="H672" s="25"/>
      <c r="I672" s="25"/>
      <c r="J672" s="25"/>
      <c r="K672" s="25"/>
      <c r="L672" s="25"/>
      <c r="M672" s="25"/>
      <c r="N672" s="25"/>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25"/>
      <c r="D673" s="25"/>
      <c r="E673" s="25"/>
      <c r="F673" s="25"/>
      <c r="G673" s="25"/>
      <c r="H673" s="25"/>
      <c r="I673" s="25"/>
      <c r="J673" s="25"/>
      <c r="K673" s="25"/>
      <c r="L673" s="25"/>
      <c r="M673" s="25"/>
      <c r="N673" s="25"/>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25"/>
      <c r="D674" s="25"/>
      <c r="E674" s="25"/>
      <c r="F674" s="25"/>
      <c r="G674" s="25"/>
      <c r="H674" s="25"/>
      <c r="I674" s="25"/>
      <c r="J674" s="25"/>
      <c r="K674" s="25"/>
      <c r="L674" s="25"/>
      <c r="M674" s="25"/>
      <c r="N674" s="25"/>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25"/>
      <c r="D675" s="25"/>
      <c r="E675" s="25"/>
      <c r="F675" s="25"/>
      <c r="G675" s="25"/>
      <c r="H675" s="25"/>
      <c r="I675" s="25"/>
      <c r="J675" s="25"/>
      <c r="K675" s="25"/>
      <c r="L675" s="25"/>
      <c r="M675" s="25"/>
      <c r="N675" s="25"/>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25"/>
      <c r="D676" s="25"/>
      <c r="E676" s="25"/>
      <c r="F676" s="25"/>
      <c r="G676" s="25"/>
      <c r="H676" s="25"/>
      <c r="I676" s="25"/>
      <c r="J676" s="25"/>
      <c r="K676" s="25"/>
      <c r="L676" s="25"/>
      <c r="M676" s="25"/>
      <c r="N676" s="25"/>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25"/>
      <c r="D677" s="25"/>
      <c r="E677" s="25"/>
      <c r="F677" s="25"/>
      <c r="G677" s="25"/>
      <c r="H677" s="25"/>
      <c r="I677" s="25"/>
      <c r="J677" s="25"/>
      <c r="K677" s="25"/>
      <c r="L677" s="25"/>
      <c r="M677" s="25"/>
      <c r="N677" s="25"/>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25"/>
      <c r="D678" s="25"/>
      <c r="E678" s="25"/>
      <c r="F678" s="25"/>
      <c r="G678" s="25"/>
      <c r="H678" s="25"/>
      <c r="I678" s="25"/>
      <c r="J678" s="25"/>
      <c r="K678" s="25"/>
      <c r="L678" s="25"/>
      <c r="M678" s="25"/>
      <c r="N678" s="25"/>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25"/>
      <c r="D679" s="25"/>
      <c r="E679" s="25"/>
      <c r="F679" s="25"/>
      <c r="G679" s="25"/>
      <c r="H679" s="25"/>
      <c r="I679" s="25"/>
      <c r="J679" s="25"/>
      <c r="K679" s="25"/>
      <c r="L679" s="25"/>
      <c r="M679" s="25"/>
      <c r="N679" s="25"/>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25"/>
      <c r="D680" s="25"/>
      <c r="E680" s="25"/>
      <c r="F680" s="25"/>
      <c r="G680" s="25"/>
      <c r="H680" s="25"/>
      <c r="I680" s="25"/>
      <c r="J680" s="25"/>
      <c r="K680" s="25"/>
      <c r="L680" s="25"/>
      <c r="M680" s="25"/>
      <c r="N680" s="25"/>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25"/>
      <c r="D681" s="25"/>
      <c r="E681" s="25"/>
      <c r="F681" s="25"/>
      <c r="G681" s="25"/>
      <c r="H681" s="25"/>
      <c r="I681" s="25"/>
      <c r="J681" s="25"/>
      <c r="K681" s="25"/>
      <c r="L681" s="25"/>
      <c r="M681" s="25"/>
      <c r="N681" s="25"/>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25"/>
      <c r="D682" s="25"/>
      <c r="E682" s="25"/>
      <c r="F682" s="25"/>
      <c r="G682" s="25"/>
      <c r="H682" s="25"/>
      <c r="I682" s="25"/>
      <c r="J682" s="25"/>
      <c r="K682" s="25"/>
      <c r="L682" s="25"/>
      <c r="M682" s="25"/>
      <c r="N682" s="25"/>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25"/>
      <c r="D683" s="25"/>
      <c r="E683" s="25"/>
      <c r="F683" s="25"/>
      <c r="G683" s="25"/>
      <c r="H683" s="25"/>
      <c r="I683" s="25"/>
      <c r="J683" s="25"/>
      <c r="K683" s="25"/>
      <c r="L683" s="25"/>
      <c r="M683" s="25"/>
      <c r="N683" s="25"/>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25"/>
      <c r="D684" s="25"/>
      <c r="E684" s="25"/>
      <c r="F684" s="25"/>
      <c r="G684" s="25"/>
      <c r="H684" s="25"/>
      <c r="I684" s="25"/>
      <c r="J684" s="25"/>
      <c r="K684" s="25"/>
      <c r="L684" s="25"/>
      <c r="M684" s="25"/>
      <c r="N684" s="25"/>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25"/>
      <c r="D685" s="25"/>
      <c r="E685" s="25"/>
      <c r="F685" s="25"/>
      <c r="G685" s="25"/>
      <c r="H685" s="25"/>
      <c r="I685" s="25"/>
      <c r="J685" s="25"/>
      <c r="K685" s="25"/>
      <c r="L685" s="25"/>
      <c r="M685" s="25"/>
      <c r="N685" s="25"/>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25"/>
      <c r="D686" s="25"/>
      <c r="E686" s="25"/>
      <c r="F686" s="25"/>
      <c r="G686" s="25"/>
      <c r="H686" s="25"/>
      <c r="I686" s="25"/>
      <c r="J686" s="25"/>
      <c r="K686" s="25"/>
      <c r="L686" s="25"/>
      <c r="M686" s="25"/>
      <c r="N686" s="25"/>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25"/>
      <c r="D687" s="25"/>
      <c r="E687" s="25"/>
      <c r="F687" s="25"/>
      <c r="G687" s="25"/>
      <c r="H687" s="25"/>
      <c r="I687" s="25"/>
      <c r="J687" s="25"/>
      <c r="K687" s="25"/>
      <c r="L687" s="25"/>
      <c r="M687" s="25"/>
      <c r="N687" s="25"/>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25"/>
      <c r="D688" s="25"/>
      <c r="E688" s="25"/>
      <c r="F688" s="25"/>
      <c r="G688" s="25"/>
      <c r="H688" s="25"/>
      <c r="I688" s="25"/>
      <c r="J688" s="25"/>
      <c r="K688" s="25"/>
      <c r="L688" s="25"/>
      <c r="M688" s="25"/>
      <c r="N688" s="25"/>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25"/>
      <c r="D689" s="25"/>
      <c r="E689" s="25"/>
      <c r="F689" s="25"/>
      <c r="G689" s="25"/>
      <c r="H689" s="25"/>
      <c r="I689" s="25"/>
      <c r="J689" s="25"/>
      <c r="K689" s="25"/>
      <c r="L689" s="25"/>
      <c r="M689" s="25"/>
      <c r="N689" s="25"/>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25"/>
      <c r="D690" s="25"/>
      <c r="E690" s="25"/>
      <c r="F690" s="25"/>
      <c r="G690" s="25"/>
      <c r="H690" s="25"/>
      <c r="I690" s="25"/>
      <c r="J690" s="25"/>
      <c r="K690" s="25"/>
      <c r="L690" s="25"/>
      <c r="M690" s="25"/>
      <c r="N690" s="25"/>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25"/>
      <c r="D691" s="25"/>
      <c r="E691" s="25"/>
      <c r="F691" s="25"/>
      <c r="G691" s="25"/>
      <c r="H691" s="25"/>
      <c r="I691" s="25"/>
      <c r="J691" s="25"/>
      <c r="K691" s="25"/>
      <c r="L691" s="25"/>
      <c r="M691" s="25"/>
      <c r="N691" s="25"/>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25"/>
      <c r="D692" s="25"/>
      <c r="E692" s="25"/>
      <c r="F692" s="25"/>
      <c r="G692" s="25"/>
      <c r="H692" s="25"/>
      <c r="I692" s="25"/>
      <c r="J692" s="25"/>
      <c r="K692" s="25"/>
      <c r="L692" s="25"/>
      <c r="M692" s="25"/>
      <c r="N692" s="25"/>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25"/>
      <c r="D693" s="25"/>
      <c r="E693" s="25"/>
      <c r="F693" s="25"/>
      <c r="G693" s="25"/>
      <c r="H693" s="25"/>
      <c r="I693" s="25"/>
      <c r="J693" s="25"/>
      <c r="K693" s="25"/>
      <c r="L693" s="25"/>
      <c r="M693" s="25"/>
      <c r="N693" s="25"/>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25"/>
      <c r="D694" s="25"/>
      <c r="E694" s="25"/>
      <c r="F694" s="25"/>
      <c r="G694" s="25"/>
      <c r="H694" s="25"/>
      <c r="I694" s="25"/>
      <c r="J694" s="25"/>
      <c r="K694" s="25"/>
      <c r="L694" s="25"/>
      <c r="M694" s="25"/>
      <c r="N694" s="25"/>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25"/>
      <c r="D695" s="25"/>
      <c r="E695" s="25"/>
      <c r="F695" s="25"/>
      <c r="G695" s="25"/>
      <c r="H695" s="25"/>
      <c r="I695" s="25"/>
      <c r="J695" s="25"/>
      <c r="K695" s="25"/>
      <c r="L695" s="25"/>
      <c r="M695" s="25"/>
      <c r="N695" s="25"/>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25"/>
      <c r="D696" s="25"/>
      <c r="E696" s="25"/>
      <c r="F696" s="25"/>
      <c r="G696" s="25"/>
      <c r="H696" s="25"/>
      <c r="I696" s="25"/>
      <c r="J696" s="25"/>
      <c r="K696" s="25"/>
      <c r="L696" s="25"/>
      <c r="M696" s="25"/>
      <c r="N696" s="25"/>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25"/>
      <c r="D697" s="25"/>
      <c r="E697" s="25"/>
      <c r="F697" s="25"/>
      <c r="G697" s="25"/>
      <c r="H697" s="25"/>
      <c r="I697" s="25"/>
      <c r="J697" s="25"/>
      <c r="K697" s="25"/>
      <c r="L697" s="25"/>
      <c r="M697" s="25"/>
      <c r="N697" s="25"/>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25"/>
      <c r="D698" s="25"/>
      <c r="E698" s="25"/>
      <c r="F698" s="25"/>
      <c r="G698" s="25"/>
      <c r="H698" s="25"/>
      <c r="I698" s="25"/>
      <c r="J698" s="25"/>
      <c r="K698" s="25"/>
      <c r="L698" s="25"/>
      <c r="M698" s="25"/>
      <c r="N698" s="25"/>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25"/>
      <c r="D699" s="25"/>
      <c r="E699" s="25"/>
      <c r="F699" s="25"/>
      <c r="G699" s="25"/>
      <c r="H699" s="25"/>
      <c r="I699" s="25"/>
      <c r="J699" s="25"/>
      <c r="K699" s="25"/>
      <c r="L699" s="25"/>
      <c r="M699" s="25"/>
      <c r="N699" s="25"/>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25"/>
      <c r="D700" s="25"/>
      <c r="E700" s="25"/>
      <c r="F700" s="25"/>
      <c r="G700" s="25"/>
      <c r="H700" s="25"/>
      <c r="I700" s="25"/>
      <c r="J700" s="25"/>
      <c r="K700" s="25"/>
      <c r="L700" s="25"/>
      <c r="M700" s="25"/>
      <c r="N700" s="25"/>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25"/>
      <c r="D701" s="25"/>
      <c r="E701" s="25"/>
      <c r="F701" s="25"/>
      <c r="G701" s="25"/>
      <c r="H701" s="25"/>
      <c r="I701" s="25"/>
      <c r="J701" s="25"/>
      <c r="K701" s="25"/>
      <c r="L701" s="25"/>
      <c r="M701" s="25"/>
      <c r="N701" s="25"/>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25"/>
      <c r="D702" s="25"/>
      <c r="E702" s="25"/>
      <c r="F702" s="25"/>
      <c r="G702" s="25"/>
      <c r="H702" s="25"/>
      <c r="I702" s="25"/>
      <c r="J702" s="25"/>
      <c r="K702" s="25"/>
      <c r="L702" s="25"/>
      <c r="M702" s="25"/>
      <c r="N702" s="25"/>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25"/>
      <c r="D703" s="25"/>
      <c r="E703" s="25"/>
      <c r="F703" s="25"/>
      <c r="G703" s="25"/>
      <c r="H703" s="25"/>
      <c r="I703" s="25"/>
      <c r="J703" s="25"/>
      <c r="K703" s="25"/>
      <c r="L703" s="25"/>
      <c r="M703" s="25"/>
      <c r="N703" s="25"/>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25"/>
      <c r="D704" s="25"/>
      <c r="E704" s="25"/>
      <c r="F704" s="25"/>
      <c r="G704" s="25"/>
      <c r="H704" s="25"/>
      <c r="I704" s="25"/>
      <c r="J704" s="25"/>
      <c r="K704" s="25"/>
      <c r="L704" s="25"/>
      <c r="M704" s="25"/>
      <c r="N704" s="25"/>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25"/>
      <c r="D705" s="25"/>
      <c r="E705" s="25"/>
      <c r="F705" s="25"/>
      <c r="G705" s="25"/>
      <c r="H705" s="25"/>
      <c r="I705" s="25"/>
      <c r="J705" s="25"/>
      <c r="K705" s="25"/>
      <c r="L705" s="25"/>
      <c r="M705" s="25"/>
      <c r="N705" s="25"/>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25"/>
      <c r="D706" s="25"/>
      <c r="E706" s="25"/>
      <c r="F706" s="25"/>
      <c r="G706" s="25"/>
      <c r="H706" s="25"/>
      <c r="I706" s="25"/>
      <c r="J706" s="25"/>
      <c r="K706" s="25"/>
      <c r="L706" s="25"/>
      <c r="M706" s="25"/>
      <c r="N706" s="25"/>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25"/>
      <c r="D707" s="25"/>
      <c r="E707" s="25"/>
      <c r="F707" s="25"/>
      <c r="G707" s="25"/>
      <c r="H707" s="25"/>
      <c r="I707" s="25"/>
      <c r="J707" s="25"/>
      <c r="K707" s="25"/>
      <c r="L707" s="25"/>
      <c r="M707" s="25"/>
      <c r="N707" s="25"/>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25"/>
      <c r="D708" s="25"/>
      <c r="E708" s="25"/>
      <c r="F708" s="25"/>
      <c r="G708" s="25"/>
      <c r="H708" s="25"/>
      <c r="I708" s="25"/>
      <c r="J708" s="25"/>
      <c r="K708" s="25"/>
      <c r="L708" s="25"/>
      <c r="M708" s="25"/>
      <c r="N708" s="25"/>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25"/>
      <c r="D709" s="25"/>
      <c r="E709" s="25"/>
      <c r="F709" s="25"/>
      <c r="G709" s="25"/>
      <c r="H709" s="25"/>
      <c r="I709" s="25"/>
      <c r="J709" s="25"/>
      <c r="K709" s="25"/>
      <c r="L709" s="25"/>
      <c r="M709" s="25"/>
      <c r="N709" s="25"/>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25"/>
      <c r="D710" s="25"/>
      <c r="E710" s="25"/>
      <c r="F710" s="25"/>
      <c r="G710" s="25"/>
      <c r="H710" s="25"/>
      <c r="I710" s="25"/>
      <c r="J710" s="25"/>
      <c r="K710" s="25"/>
      <c r="L710" s="25"/>
      <c r="M710" s="25"/>
      <c r="N710" s="25"/>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25"/>
      <c r="D711" s="25"/>
      <c r="E711" s="25"/>
      <c r="F711" s="25"/>
      <c r="G711" s="25"/>
      <c r="H711" s="25"/>
      <c r="I711" s="25"/>
      <c r="J711" s="25"/>
      <c r="K711" s="25"/>
      <c r="L711" s="25"/>
      <c r="M711" s="25"/>
      <c r="N711" s="25"/>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25"/>
      <c r="D712" s="25"/>
      <c r="E712" s="25"/>
      <c r="F712" s="25"/>
      <c r="G712" s="25"/>
      <c r="H712" s="25"/>
      <c r="I712" s="25"/>
      <c r="J712" s="25"/>
      <c r="K712" s="25"/>
      <c r="L712" s="25"/>
      <c r="M712" s="25"/>
      <c r="N712" s="25"/>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25"/>
      <c r="D713" s="25"/>
      <c r="E713" s="25"/>
      <c r="F713" s="25"/>
      <c r="G713" s="25"/>
      <c r="H713" s="25"/>
      <c r="I713" s="25"/>
      <c r="J713" s="25"/>
      <c r="K713" s="25"/>
      <c r="L713" s="25"/>
      <c r="M713" s="25"/>
      <c r="N713" s="25"/>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25"/>
      <c r="D714" s="25"/>
      <c r="E714" s="25"/>
      <c r="F714" s="25"/>
      <c r="G714" s="25"/>
      <c r="H714" s="25"/>
      <c r="I714" s="25"/>
      <c r="J714" s="25"/>
      <c r="K714" s="25"/>
      <c r="L714" s="25"/>
      <c r="M714" s="25"/>
      <c r="N714" s="25"/>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25"/>
      <c r="D715" s="25"/>
      <c r="E715" s="25"/>
      <c r="F715" s="25"/>
      <c r="G715" s="25"/>
      <c r="H715" s="25"/>
      <c r="I715" s="25"/>
      <c r="J715" s="25"/>
      <c r="K715" s="25"/>
      <c r="L715" s="25"/>
      <c r="M715" s="25"/>
      <c r="N715" s="25"/>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25"/>
      <c r="D716" s="25"/>
      <c r="E716" s="25"/>
      <c r="F716" s="25"/>
      <c r="G716" s="25"/>
      <c r="H716" s="25"/>
      <c r="I716" s="25"/>
      <c r="J716" s="25"/>
      <c r="K716" s="25"/>
      <c r="L716" s="25"/>
      <c r="M716" s="25"/>
      <c r="N716" s="25"/>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25"/>
      <c r="D717" s="25"/>
      <c r="E717" s="25"/>
      <c r="F717" s="25"/>
      <c r="G717" s="25"/>
      <c r="H717" s="25"/>
      <c r="I717" s="25"/>
      <c r="J717" s="25"/>
      <c r="K717" s="25"/>
      <c r="L717" s="25"/>
      <c r="M717" s="25"/>
      <c r="N717" s="25"/>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25"/>
      <c r="D718" s="25"/>
      <c r="E718" s="25"/>
      <c r="F718" s="25"/>
      <c r="G718" s="25"/>
      <c r="H718" s="25"/>
      <c r="I718" s="25"/>
      <c r="J718" s="25"/>
      <c r="K718" s="25"/>
      <c r="L718" s="25"/>
      <c r="M718" s="25"/>
      <c r="N718" s="25"/>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25"/>
      <c r="D719" s="25"/>
      <c r="E719" s="25"/>
      <c r="F719" s="25"/>
      <c r="G719" s="25"/>
      <c r="H719" s="25"/>
      <c r="I719" s="25"/>
      <c r="J719" s="25"/>
      <c r="K719" s="25"/>
      <c r="L719" s="25"/>
      <c r="M719" s="25"/>
      <c r="N719" s="25"/>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25"/>
      <c r="D720" s="25"/>
      <c r="E720" s="25"/>
      <c r="F720" s="25"/>
      <c r="G720" s="25"/>
      <c r="H720" s="25"/>
      <c r="I720" s="25"/>
      <c r="J720" s="25"/>
      <c r="K720" s="25"/>
      <c r="L720" s="25"/>
      <c r="M720" s="25"/>
      <c r="N720" s="25"/>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25"/>
      <c r="D721" s="25"/>
      <c r="E721" s="25"/>
      <c r="F721" s="25"/>
      <c r="G721" s="25"/>
      <c r="H721" s="25"/>
      <c r="I721" s="25"/>
      <c r="J721" s="25"/>
      <c r="K721" s="25"/>
      <c r="L721" s="25"/>
      <c r="M721" s="25"/>
      <c r="N721" s="25"/>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25"/>
      <c r="D722" s="25"/>
      <c r="E722" s="25"/>
      <c r="F722" s="25"/>
      <c r="G722" s="25"/>
      <c r="H722" s="25"/>
      <c r="I722" s="25"/>
      <c r="J722" s="25"/>
      <c r="K722" s="25"/>
      <c r="L722" s="25"/>
      <c r="M722" s="25"/>
      <c r="N722" s="25"/>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25"/>
      <c r="D723" s="25"/>
      <c r="E723" s="25"/>
      <c r="F723" s="25"/>
      <c r="G723" s="25"/>
      <c r="H723" s="25"/>
      <c r="I723" s="25"/>
      <c r="J723" s="25"/>
      <c r="K723" s="25"/>
      <c r="L723" s="25"/>
      <c r="M723" s="25"/>
      <c r="N723" s="25"/>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25"/>
      <c r="D724" s="25"/>
      <c r="E724" s="25"/>
      <c r="F724" s="25"/>
      <c r="G724" s="25"/>
      <c r="H724" s="25"/>
      <c r="I724" s="25"/>
      <c r="J724" s="25"/>
      <c r="K724" s="25"/>
      <c r="L724" s="25"/>
      <c r="M724" s="25"/>
      <c r="N724" s="25"/>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25"/>
      <c r="D725" s="25"/>
      <c r="E725" s="25"/>
      <c r="F725" s="25"/>
      <c r="G725" s="25"/>
      <c r="H725" s="25"/>
      <c r="I725" s="25"/>
      <c r="J725" s="25"/>
      <c r="K725" s="25"/>
      <c r="L725" s="25"/>
      <c r="M725" s="25"/>
      <c r="N725" s="25"/>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25"/>
      <c r="D726" s="25"/>
      <c r="E726" s="25"/>
      <c r="F726" s="25"/>
      <c r="G726" s="25"/>
      <c r="H726" s="25"/>
      <c r="I726" s="25"/>
      <c r="J726" s="25"/>
      <c r="K726" s="25"/>
      <c r="L726" s="25"/>
      <c r="M726" s="25"/>
      <c r="N726" s="25"/>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25"/>
      <c r="D727" s="25"/>
      <c r="E727" s="25"/>
      <c r="F727" s="25"/>
      <c r="G727" s="25"/>
      <c r="H727" s="25"/>
      <c r="I727" s="25"/>
      <c r="J727" s="25"/>
      <c r="K727" s="25"/>
      <c r="L727" s="25"/>
      <c r="M727" s="25"/>
      <c r="N727" s="25"/>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25"/>
      <c r="D728" s="25"/>
      <c r="E728" s="25"/>
      <c r="F728" s="25"/>
      <c r="G728" s="25"/>
      <c r="H728" s="25"/>
      <c r="I728" s="25"/>
      <c r="J728" s="25"/>
      <c r="K728" s="25"/>
      <c r="L728" s="25"/>
      <c r="M728" s="25"/>
      <c r="N728" s="25"/>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25"/>
      <c r="D729" s="25"/>
      <c r="E729" s="25"/>
      <c r="F729" s="25"/>
      <c r="G729" s="25"/>
      <c r="H729" s="25"/>
      <c r="I729" s="25"/>
      <c r="J729" s="25"/>
      <c r="K729" s="25"/>
      <c r="L729" s="25"/>
      <c r="M729" s="25"/>
      <c r="N729" s="25"/>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25"/>
      <c r="D730" s="25"/>
      <c r="E730" s="25"/>
      <c r="F730" s="25"/>
      <c r="G730" s="25"/>
      <c r="H730" s="25"/>
      <c r="I730" s="25"/>
      <c r="J730" s="25"/>
      <c r="K730" s="25"/>
      <c r="L730" s="25"/>
      <c r="M730" s="25"/>
      <c r="N730" s="25"/>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25"/>
      <c r="D731" s="25"/>
      <c r="E731" s="25"/>
      <c r="F731" s="25"/>
      <c r="G731" s="25"/>
      <c r="H731" s="25"/>
      <c r="I731" s="25"/>
      <c r="J731" s="25"/>
      <c r="K731" s="25"/>
      <c r="L731" s="25"/>
      <c r="M731" s="25"/>
      <c r="N731" s="25"/>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25"/>
      <c r="D732" s="25"/>
      <c r="E732" s="25"/>
      <c r="F732" s="25"/>
      <c r="G732" s="25"/>
      <c r="H732" s="25"/>
      <c r="I732" s="25"/>
      <c r="J732" s="25"/>
      <c r="K732" s="25"/>
      <c r="L732" s="25"/>
      <c r="M732" s="25"/>
      <c r="N732" s="25"/>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25"/>
      <c r="D733" s="25"/>
      <c r="E733" s="25"/>
      <c r="F733" s="25"/>
      <c r="G733" s="25"/>
      <c r="H733" s="25"/>
      <c r="I733" s="25"/>
      <c r="J733" s="25"/>
      <c r="K733" s="25"/>
      <c r="L733" s="25"/>
      <c r="M733" s="25"/>
      <c r="N733" s="25"/>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25"/>
      <c r="D734" s="25"/>
      <c r="E734" s="25"/>
      <c r="F734" s="25"/>
      <c r="G734" s="25"/>
      <c r="H734" s="25"/>
      <c r="I734" s="25"/>
      <c r="J734" s="25"/>
      <c r="K734" s="25"/>
      <c r="L734" s="25"/>
      <c r="M734" s="25"/>
      <c r="N734" s="25"/>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25"/>
      <c r="D735" s="25"/>
      <c r="E735" s="25"/>
      <c r="F735" s="25"/>
      <c r="G735" s="25"/>
      <c r="H735" s="25"/>
      <c r="I735" s="25"/>
      <c r="J735" s="25"/>
      <c r="K735" s="25"/>
      <c r="L735" s="25"/>
      <c r="M735" s="25"/>
      <c r="N735" s="25"/>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25"/>
      <c r="D736" s="25"/>
      <c r="E736" s="25"/>
      <c r="F736" s="25"/>
      <c r="G736" s="25"/>
      <c r="H736" s="25"/>
      <c r="I736" s="25"/>
      <c r="J736" s="25"/>
      <c r="K736" s="25"/>
      <c r="L736" s="25"/>
      <c r="M736" s="25"/>
      <c r="N736" s="25"/>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25"/>
      <c r="D737" s="25"/>
      <c r="E737" s="25"/>
      <c r="F737" s="25"/>
      <c r="G737" s="25"/>
      <c r="H737" s="25"/>
      <c r="I737" s="25"/>
      <c r="J737" s="25"/>
      <c r="K737" s="25"/>
      <c r="L737" s="25"/>
      <c r="M737" s="25"/>
      <c r="N737" s="25"/>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25"/>
      <c r="D738" s="25"/>
      <c r="E738" s="25"/>
      <c r="F738" s="25"/>
      <c r="G738" s="25"/>
      <c r="H738" s="25"/>
      <c r="I738" s="25"/>
      <c r="J738" s="25"/>
      <c r="K738" s="25"/>
      <c r="L738" s="25"/>
      <c r="M738" s="25"/>
      <c r="N738" s="25"/>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25"/>
      <c r="D739" s="25"/>
      <c r="E739" s="25"/>
      <c r="F739" s="25"/>
      <c r="G739" s="25"/>
      <c r="H739" s="25"/>
      <c r="I739" s="25"/>
      <c r="J739" s="25"/>
      <c r="K739" s="25"/>
      <c r="L739" s="25"/>
      <c r="M739" s="25"/>
      <c r="N739" s="25"/>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25"/>
      <c r="D740" s="25"/>
      <c r="E740" s="25"/>
      <c r="F740" s="25"/>
      <c r="G740" s="25"/>
      <c r="H740" s="25"/>
      <c r="I740" s="25"/>
      <c r="J740" s="25"/>
      <c r="K740" s="25"/>
      <c r="L740" s="25"/>
      <c r="M740" s="25"/>
      <c r="N740" s="25"/>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25"/>
      <c r="D741" s="25"/>
      <c r="E741" s="25"/>
      <c r="F741" s="25"/>
      <c r="G741" s="25"/>
      <c r="H741" s="25"/>
      <c r="I741" s="25"/>
      <c r="J741" s="25"/>
      <c r="K741" s="25"/>
      <c r="L741" s="25"/>
      <c r="M741" s="25"/>
      <c r="N741" s="25"/>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25"/>
      <c r="D742" s="25"/>
      <c r="E742" s="25"/>
      <c r="F742" s="25"/>
      <c r="G742" s="25"/>
      <c r="H742" s="25"/>
      <c r="I742" s="25"/>
      <c r="J742" s="25"/>
      <c r="K742" s="25"/>
      <c r="L742" s="25"/>
      <c r="M742" s="25"/>
      <c r="N742" s="25"/>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25"/>
      <c r="D743" s="25"/>
      <c r="E743" s="25"/>
      <c r="F743" s="25"/>
      <c r="G743" s="25"/>
      <c r="H743" s="25"/>
      <c r="I743" s="25"/>
      <c r="J743" s="25"/>
      <c r="K743" s="25"/>
      <c r="L743" s="25"/>
      <c r="M743" s="25"/>
      <c r="N743" s="25"/>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25"/>
      <c r="D744" s="25"/>
      <c r="E744" s="25"/>
      <c r="F744" s="25"/>
      <c r="G744" s="25"/>
      <c r="H744" s="25"/>
      <c r="I744" s="25"/>
      <c r="J744" s="25"/>
      <c r="K744" s="25"/>
      <c r="L744" s="25"/>
      <c r="M744" s="25"/>
      <c r="N744" s="25"/>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25"/>
      <c r="D745" s="25"/>
      <c r="E745" s="25"/>
      <c r="F745" s="25"/>
      <c r="G745" s="25"/>
      <c r="H745" s="25"/>
      <c r="I745" s="25"/>
      <c r="J745" s="25"/>
      <c r="K745" s="25"/>
      <c r="L745" s="25"/>
      <c r="M745" s="25"/>
      <c r="N745" s="25"/>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25"/>
      <c r="D746" s="25"/>
      <c r="E746" s="25"/>
      <c r="F746" s="25"/>
      <c r="G746" s="25"/>
      <c r="H746" s="25"/>
      <c r="I746" s="25"/>
      <c r="J746" s="25"/>
      <c r="K746" s="25"/>
      <c r="L746" s="25"/>
      <c r="M746" s="25"/>
      <c r="N746" s="25"/>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25"/>
      <c r="D747" s="25"/>
      <c r="E747" s="25"/>
      <c r="F747" s="25"/>
      <c r="G747" s="25"/>
      <c r="H747" s="25"/>
      <c r="I747" s="25"/>
      <c r="J747" s="25"/>
      <c r="K747" s="25"/>
      <c r="L747" s="25"/>
      <c r="M747" s="25"/>
      <c r="N747" s="25"/>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25"/>
      <c r="D748" s="25"/>
      <c r="E748" s="25"/>
      <c r="F748" s="25"/>
      <c r="G748" s="25"/>
      <c r="H748" s="25"/>
      <c r="I748" s="25"/>
      <c r="J748" s="25"/>
      <c r="K748" s="25"/>
      <c r="L748" s="25"/>
      <c r="M748" s="25"/>
      <c r="N748" s="25"/>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25"/>
      <c r="D749" s="25"/>
      <c r="E749" s="25"/>
      <c r="F749" s="25"/>
      <c r="G749" s="25"/>
      <c r="H749" s="25"/>
      <c r="I749" s="25"/>
      <c r="J749" s="25"/>
      <c r="K749" s="25"/>
      <c r="L749" s="25"/>
      <c r="M749" s="25"/>
      <c r="N749" s="25"/>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25"/>
      <c r="D750" s="25"/>
      <c r="E750" s="25"/>
      <c r="F750" s="25"/>
      <c r="G750" s="25"/>
      <c r="H750" s="25"/>
      <c r="I750" s="25"/>
      <c r="J750" s="25"/>
      <c r="K750" s="25"/>
      <c r="L750" s="25"/>
      <c r="M750" s="25"/>
      <c r="N750" s="25"/>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25"/>
      <c r="D751" s="25"/>
      <c r="E751" s="25"/>
      <c r="F751" s="25"/>
      <c r="G751" s="25"/>
      <c r="H751" s="25"/>
      <c r="I751" s="25"/>
      <c r="J751" s="25"/>
      <c r="K751" s="25"/>
      <c r="L751" s="25"/>
      <c r="M751" s="25"/>
      <c r="N751" s="25"/>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25"/>
      <c r="D752" s="25"/>
      <c r="E752" s="25"/>
      <c r="F752" s="25"/>
      <c r="G752" s="25"/>
      <c r="H752" s="25"/>
      <c r="I752" s="25"/>
      <c r="J752" s="25"/>
      <c r="K752" s="25"/>
      <c r="L752" s="25"/>
      <c r="M752" s="25"/>
      <c r="N752" s="25"/>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25"/>
      <c r="D753" s="25"/>
      <c r="E753" s="25"/>
      <c r="F753" s="25"/>
      <c r="G753" s="25"/>
      <c r="H753" s="25"/>
      <c r="I753" s="25"/>
      <c r="J753" s="25"/>
      <c r="K753" s="25"/>
      <c r="L753" s="25"/>
      <c r="M753" s="25"/>
      <c r="N753" s="25"/>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25"/>
      <c r="D754" s="25"/>
      <c r="E754" s="25"/>
      <c r="F754" s="25"/>
      <c r="G754" s="25"/>
      <c r="H754" s="25"/>
      <c r="I754" s="25"/>
      <c r="J754" s="25"/>
      <c r="K754" s="25"/>
      <c r="L754" s="25"/>
      <c r="M754" s="25"/>
      <c r="N754" s="25"/>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25"/>
      <c r="D755" s="25"/>
      <c r="E755" s="25"/>
      <c r="F755" s="25"/>
      <c r="G755" s="25"/>
      <c r="H755" s="25"/>
      <c r="I755" s="25"/>
      <c r="J755" s="25"/>
      <c r="K755" s="25"/>
      <c r="L755" s="25"/>
      <c r="M755" s="25"/>
      <c r="N755" s="25"/>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25"/>
      <c r="D756" s="25"/>
      <c r="E756" s="25"/>
      <c r="F756" s="25"/>
      <c r="G756" s="25"/>
      <c r="H756" s="25"/>
      <c r="I756" s="25"/>
      <c r="J756" s="25"/>
      <c r="K756" s="25"/>
      <c r="L756" s="25"/>
      <c r="M756" s="25"/>
      <c r="N756" s="25"/>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25"/>
      <c r="D757" s="25"/>
      <c r="E757" s="25"/>
      <c r="F757" s="25"/>
      <c r="G757" s="25"/>
      <c r="H757" s="25"/>
      <c r="I757" s="25"/>
      <c r="J757" s="25"/>
      <c r="K757" s="25"/>
      <c r="L757" s="25"/>
      <c r="M757" s="25"/>
      <c r="N757" s="25"/>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25"/>
      <c r="D758" s="25"/>
      <c r="E758" s="25"/>
      <c r="F758" s="25"/>
      <c r="G758" s="25"/>
      <c r="H758" s="25"/>
      <c r="I758" s="25"/>
      <c r="J758" s="25"/>
      <c r="K758" s="25"/>
      <c r="L758" s="25"/>
      <c r="M758" s="25"/>
      <c r="N758" s="25"/>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25"/>
      <c r="D759" s="25"/>
      <c r="E759" s="25"/>
      <c r="F759" s="25"/>
      <c r="G759" s="25"/>
      <c r="H759" s="25"/>
      <c r="I759" s="25"/>
      <c r="J759" s="25"/>
      <c r="K759" s="25"/>
      <c r="L759" s="25"/>
      <c r="M759" s="25"/>
      <c r="N759" s="25"/>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25"/>
      <c r="D760" s="25"/>
      <c r="E760" s="25"/>
      <c r="F760" s="25"/>
      <c r="G760" s="25"/>
      <c r="H760" s="25"/>
      <c r="I760" s="25"/>
      <c r="J760" s="25"/>
      <c r="K760" s="25"/>
      <c r="L760" s="25"/>
      <c r="M760" s="25"/>
      <c r="N760" s="25"/>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25"/>
      <c r="D761" s="25"/>
      <c r="E761" s="25"/>
      <c r="F761" s="25"/>
      <c r="G761" s="25"/>
      <c r="H761" s="25"/>
      <c r="I761" s="25"/>
      <c r="J761" s="25"/>
      <c r="K761" s="25"/>
      <c r="L761" s="25"/>
      <c r="M761" s="25"/>
      <c r="N761" s="25"/>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25"/>
      <c r="D762" s="25"/>
      <c r="E762" s="25"/>
      <c r="F762" s="25"/>
      <c r="G762" s="25"/>
      <c r="H762" s="25"/>
      <c r="I762" s="25"/>
      <c r="J762" s="25"/>
      <c r="K762" s="25"/>
      <c r="L762" s="25"/>
      <c r="M762" s="25"/>
      <c r="N762" s="25"/>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25"/>
      <c r="D763" s="25"/>
      <c r="E763" s="25"/>
      <c r="F763" s="25"/>
      <c r="G763" s="25"/>
      <c r="H763" s="25"/>
      <c r="I763" s="25"/>
      <c r="J763" s="25"/>
      <c r="K763" s="25"/>
      <c r="L763" s="25"/>
      <c r="M763" s="25"/>
      <c r="N763" s="25"/>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25"/>
      <c r="D764" s="25"/>
      <c r="E764" s="25"/>
      <c r="F764" s="25"/>
      <c r="G764" s="25"/>
      <c r="H764" s="25"/>
      <c r="I764" s="25"/>
      <c r="J764" s="25"/>
      <c r="K764" s="25"/>
      <c r="L764" s="25"/>
      <c r="M764" s="25"/>
      <c r="N764" s="25"/>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25"/>
      <c r="D765" s="25"/>
      <c r="E765" s="25"/>
      <c r="F765" s="25"/>
      <c r="G765" s="25"/>
      <c r="H765" s="25"/>
      <c r="I765" s="25"/>
      <c r="J765" s="25"/>
      <c r="K765" s="25"/>
      <c r="L765" s="25"/>
      <c r="M765" s="25"/>
      <c r="N765" s="25"/>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25"/>
      <c r="D766" s="25"/>
      <c r="E766" s="25"/>
      <c r="F766" s="25"/>
      <c r="G766" s="25"/>
      <c r="H766" s="25"/>
      <c r="I766" s="25"/>
      <c r="J766" s="25"/>
      <c r="K766" s="25"/>
      <c r="L766" s="25"/>
      <c r="M766" s="25"/>
      <c r="N766" s="25"/>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25"/>
      <c r="D767" s="25"/>
      <c r="E767" s="25"/>
      <c r="F767" s="25"/>
      <c r="G767" s="25"/>
      <c r="H767" s="25"/>
      <c r="I767" s="25"/>
      <c r="J767" s="25"/>
      <c r="K767" s="25"/>
      <c r="L767" s="25"/>
      <c r="M767" s="25"/>
      <c r="N767" s="25"/>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25"/>
      <c r="D768" s="25"/>
      <c r="E768" s="25"/>
      <c r="F768" s="25"/>
      <c r="G768" s="25"/>
      <c r="H768" s="25"/>
      <c r="I768" s="25"/>
      <c r="J768" s="25"/>
      <c r="K768" s="25"/>
      <c r="L768" s="25"/>
      <c r="M768" s="25"/>
      <c r="N768" s="25"/>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25"/>
      <c r="D769" s="25"/>
      <c r="E769" s="25"/>
      <c r="F769" s="25"/>
      <c r="G769" s="25"/>
      <c r="H769" s="25"/>
      <c r="I769" s="25"/>
      <c r="J769" s="25"/>
      <c r="K769" s="25"/>
      <c r="L769" s="25"/>
      <c r="M769" s="25"/>
      <c r="N769" s="25"/>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25"/>
      <c r="D770" s="25"/>
      <c r="E770" s="25"/>
      <c r="F770" s="25"/>
      <c r="G770" s="25"/>
      <c r="H770" s="25"/>
      <c r="I770" s="25"/>
      <c r="J770" s="25"/>
      <c r="K770" s="25"/>
      <c r="L770" s="25"/>
      <c r="M770" s="25"/>
      <c r="N770" s="25"/>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25"/>
      <c r="D771" s="25"/>
      <c r="E771" s="25"/>
      <c r="F771" s="25"/>
      <c r="G771" s="25"/>
      <c r="H771" s="25"/>
      <c r="I771" s="25"/>
      <c r="J771" s="25"/>
      <c r="K771" s="25"/>
      <c r="L771" s="25"/>
      <c r="M771" s="25"/>
      <c r="N771" s="25"/>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25"/>
      <c r="D772" s="25"/>
      <c r="E772" s="25"/>
      <c r="F772" s="25"/>
      <c r="G772" s="25"/>
      <c r="H772" s="25"/>
      <c r="I772" s="25"/>
      <c r="J772" s="25"/>
      <c r="K772" s="25"/>
      <c r="L772" s="25"/>
      <c r="M772" s="25"/>
      <c r="N772" s="25"/>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25"/>
      <c r="D773" s="25"/>
      <c r="E773" s="25"/>
      <c r="F773" s="25"/>
      <c r="G773" s="25"/>
      <c r="H773" s="25"/>
      <c r="I773" s="25"/>
      <c r="J773" s="25"/>
      <c r="K773" s="25"/>
      <c r="L773" s="25"/>
      <c r="M773" s="25"/>
      <c r="N773" s="25"/>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25"/>
      <c r="D774" s="25"/>
      <c r="E774" s="25"/>
      <c r="F774" s="25"/>
      <c r="G774" s="25"/>
      <c r="H774" s="25"/>
      <c r="I774" s="25"/>
      <c r="J774" s="25"/>
      <c r="K774" s="25"/>
      <c r="L774" s="25"/>
      <c r="M774" s="25"/>
      <c r="N774" s="25"/>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25"/>
      <c r="D775" s="25"/>
      <c r="E775" s="25"/>
      <c r="F775" s="25"/>
      <c r="G775" s="25"/>
      <c r="H775" s="25"/>
      <c r="I775" s="25"/>
      <c r="J775" s="25"/>
      <c r="K775" s="25"/>
      <c r="L775" s="25"/>
      <c r="M775" s="25"/>
      <c r="N775" s="25"/>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25"/>
      <c r="D776" s="25"/>
      <c r="E776" s="25"/>
      <c r="F776" s="25"/>
      <c r="G776" s="25"/>
      <c r="H776" s="25"/>
      <c r="I776" s="25"/>
      <c r="J776" s="25"/>
      <c r="K776" s="25"/>
      <c r="L776" s="25"/>
      <c r="M776" s="25"/>
      <c r="N776" s="25"/>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25"/>
      <c r="D777" s="25"/>
      <c r="E777" s="25"/>
      <c r="F777" s="25"/>
      <c r="G777" s="25"/>
      <c r="H777" s="25"/>
      <c r="I777" s="25"/>
      <c r="J777" s="25"/>
      <c r="K777" s="25"/>
      <c r="L777" s="25"/>
      <c r="M777" s="25"/>
      <c r="N777" s="25"/>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25"/>
      <c r="D778" s="25"/>
      <c r="E778" s="25"/>
      <c r="F778" s="25"/>
      <c r="G778" s="25"/>
      <c r="H778" s="25"/>
      <c r="I778" s="25"/>
      <c r="J778" s="25"/>
      <c r="K778" s="25"/>
      <c r="L778" s="25"/>
      <c r="M778" s="25"/>
      <c r="N778" s="25"/>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25"/>
      <c r="D779" s="25"/>
      <c r="E779" s="25"/>
      <c r="F779" s="25"/>
      <c r="G779" s="25"/>
      <c r="H779" s="25"/>
      <c r="I779" s="25"/>
      <c r="J779" s="25"/>
      <c r="K779" s="25"/>
      <c r="L779" s="25"/>
      <c r="M779" s="25"/>
      <c r="N779" s="25"/>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25"/>
      <c r="D780" s="25"/>
      <c r="E780" s="25"/>
      <c r="F780" s="25"/>
      <c r="G780" s="25"/>
      <c r="H780" s="25"/>
      <c r="I780" s="25"/>
      <c r="J780" s="25"/>
      <c r="K780" s="25"/>
      <c r="L780" s="25"/>
      <c r="M780" s="25"/>
      <c r="N780" s="25"/>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25"/>
      <c r="D781" s="25"/>
      <c r="E781" s="25"/>
      <c r="F781" s="25"/>
      <c r="G781" s="25"/>
      <c r="H781" s="25"/>
      <c r="I781" s="25"/>
      <c r="J781" s="25"/>
      <c r="K781" s="25"/>
      <c r="L781" s="25"/>
      <c r="M781" s="25"/>
      <c r="N781" s="25"/>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25"/>
      <c r="D782" s="25"/>
      <c r="E782" s="25"/>
      <c r="F782" s="25"/>
      <c r="G782" s="25"/>
      <c r="H782" s="25"/>
      <c r="I782" s="25"/>
      <c r="J782" s="25"/>
      <c r="K782" s="25"/>
      <c r="L782" s="25"/>
      <c r="M782" s="25"/>
      <c r="N782" s="25"/>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25"/>
      <c r="D783" s="25"/>
      <c r="E783" s="25"/>
      <c r="F783" s="25"/>
      <c r="G783" s="25"/>
      <c r="H783" s="25"/>
      <c r="I783" s="25"/>
      <c r="J783" s="25"/>
      <c r="K783" s="25"/>
      <c r="L783" s="25"/>
      <c r="M783" s="25"/>
      <c r="N783" s="25"/>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25"/>
      <c r="D784" s="25"/>
      <c r="E784" s="25"/>
      <c r="F784" s="25"/>
      <c r="G784" s="25"/>
      <c r="H784" s="25"/>
      <c r="I784" s="25"/>
      <c r="J784" s="25"/>
      <c r="K784" s="25"/>
      <c r="L784" s="25"/>
      <c r="M784" s="25"/>
      <c r="N784" s="25"/>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25"/>
      <c r="D785" s="25"/>
      <c r="E785" s="25"/>
      <c r="F785" s="25"/>
      <c r="G785" s="25"/>
      <c r="H785" s="25"/>
      <c r="I785" s="25"/>
      <c r="J785" s="25"/>
      <c r="K785" s="25"/>
      <c r="L785" s="25"/>
      <c r="M785" s="25"/>
      <c r="N785" s="25"/>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25"/>
      <c r="D786" s="25"/>
      <c r="E786" s="25"/>
      <c r="F786" s="25"/>
      <c r="G786" s="25"/>
      <c r="H786" s="25"/>
      <c r="I786" s="25"/>
      <c r="J786" s="25"/>
      <c r="K786" s="25"/>
      <c r="L786" s="25"/>
      <c r="M786" s="25"/>
      <c r="N786" s="25"/>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25"/>
      <c r="D787" s="25"/>
      <c r="E787" s="25"/>
      <c r="F787" s="25"/>
      <c r="G787" s="25"/>
      <c r="H787" s="25"/>
      <c r="I787" s="25"/>
      <c r="J787" s="25"/>
      <c r="K787" s="25"/>
      <c r="L787" s="25"/>
      <c r="M787" s="25"/>
      <c r="N787" s="25"/>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25"/>
      <c r="D788" s="25"/>
      <c r="E788" s="25"/>
      <c r="F788" s="25"/>
      <c r="G788" s="25"/>
      <c r="H788" s="25"/>
      <c r="I788" s="25"/>
      <c r="J788" s="25"/>
      <c r="K788" s="25"/>
      <c r="L788" s="25"/>
      <c r="M788" s="25"/>
      <c r="N788" s="25"/>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25"/>
      <c r="D789" s="25"/>
      <c r="E789" s="25"/>
      <c r="F789" s="25"/>
      <c r="G789" s="25"/>
      <c r="H789" s="25"/>
      <c r="I789" s="25"/>
      <c r="J789" s="25"/>
      <c r="K789" s="25"/>
      <c r="L789" s="25"/>
      <c r="M789" s="25"/>
      <c r="N789" s="25"/>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25"/>
      <c r="D790" s="25"/>
      <c r="E790" s="25"/>
      <c r="F790" s="25"/>
      <c r="G790" s="25"/>
      <c r="H790" s="25"/>
      <c r="I790" s="25"/>
      <c r="J790" s="25"/>
      <c r="K790" s="25"/>
      <c r="L790" s="25"/>
      <c r="M790" s="25"/>
      <c r="N790" s="25"/>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25"/>
      <c r="D791" s="25"/>
      <c r="E791" s="25"/>
      <c r="F791" s="25"/>
      <c r="G791" s="25"/>
      <c r="H791" s="25"/>
      <c r="I791" s="25"/>
      <c r="J791" s="25"/>
      <c r="K791" s="25"/>
      <c r="L791" s="25"/>
      <c r="M791" s="25"/>
      <c r="N791" s="25"/>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25"/>
      <c r="D792" s="25"/>
      <c r="E792" s="25"/>
      <c r="F792" s="25"/>
      <c r="G792" s="25"/>
      <c r="H792" s="25"/>
      <c r="I792" s="25"/>
      <c r="J792" s="25"/>
      <c r="K792" s="25"/>
      <c r="L792" s="25"/>
      <c r="M792" s="25"/>
      <c r="N792" s="25"/>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25"/>
      <c r="D793" s="25"/>
      <c r="E793" s="25"/>
      <c r="F793" s="25"/>
      <c r="G793" s="25"/>
      <c r="H793" s="25"/>
      <c r="I793" s="25"/>
      <c r="J793" s="25"/>
      <c r="K793" s="25"/>
      <c r="L793" s="25"/>
      <c r="M793" s="25"/>
      <c r="N793" s="25"/>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25"/>
      <c r="D794" s="25"/>
      <c r="E794" s="25"/>
      <c r="F794" s="25"/>
      <c r="G794" s="25"/>
      <c r="H794" s="25"/>
      <c r="I794" s="25"/>
      <c r="J794" s="25"/>
      <c r="K794" s="25"/>
      <c r="L794" s="25"/>
      <c r="M794" s="25"/>
      <c r="N794" s="25"/>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25"/>
      <c r="D795" s="25"/>
      <c r="E795" s="25"/>
      <c r="F795" s="25"/>
      <c r="G795" s="25"/>
      <c r="H795" s="25"/>
      <c r="I795" s="25"/>
      <c r="J795" s="25"/>
      <c r="K795" s="25"/>
      <c r="L795" s="25"/>
      <c r="M795" s="25"/>
      <c r="N795" s="25"/>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25"/>
      <c r="D796" s="25"/>
      <c r="E796" s="25"/>
      <c r="F796" s="25"/>
      <c r="G796" s="25"/>
      <c r="H796" s="25"/>
      <c r="I796" s="25"/>
      <c r="J796" s="25"/>
      <c r="K796" s="25"/>
      <c r="L796" s="25"/>
      <c r="M796" s="25"/>
      <c r="N796" s="25"/>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25"/>
      <c r="D797" s="25"/>
      <c r="E797" s="25"/>
      <c r="F797" s="25"/>
      <c r="G797" s="25"/>
      <c r="H797" s="25"/>
      <c r="I797" s="25"/>
      <c r="J797" s="25"/>
      <c r="K797" s="25"/>
      <c r="L797" s="25"/>
      <c r="M797" s="25"/>
      <c r="N797" s="25"/>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25"/>
      <c r="D798" s="25"/>
      <c r="E798" s="25"/>
      <c r="F798" s="25"/>
      <c r="G798" s="25"/>
      <c r="H798" s="25"/>
      <c r="I798" s="25"/>
      <c r="J798" s="25"/>
      <c r="K798" s="25"/>
      <c r="L798" s="25"/>
      <c r="M798" s="25"/>
      <c r="N798" s="25"/>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25"/>
      <c r="D799" s="25"/>
      <c r="E799" s="25"/>
      <c r="F799" s="25"/>
      <c r="G799" s="25"/>
      <c r="H799" s="25"/>
      <c r="I799" s="25"/>
      <c r="J799" s="25"/>
      <c r="K799" s="25"/>
      <c r="L799" s="25"/>
      <c r="M799" s="25"/>
      <c r="N799" s="25"/>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25"/>
      <c r="D800" s="25"/>
      <c r="E800" s="25"/>
      <c r="F800" s="25"/>
      <c r="G800" s="25"/>
      <c r="H800" s="25"/>
      <c r="I800" s="25"/>
      <c r="J800" s="25"/>
      <c r="K800" s="25"/>
      <c r="L800" s="25"/>
      <c r="M800" s="25"/>
      <c r="N800" s="25"/>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25"/>
      <c r="D801" s="25"/>
      <c r="E801" s="25"/>
      <c r="F801" s="25"/>
      <c r="G801" s="25"/>
      <c r="H801" s="25"/>
      <c r="I801" s="25"/>
      <c r="J801" s="25"/>
      <c r="K801" s="25"/>
      <c r="L801" s="25"/>
      <c r="M801" s="25"/>
      <c r="N801" s="25"/>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25"/>
      <c r="D802" s="25"/>
      <c r="E802" s="25"/>
      <c r="F802" s="25"/>
      <c r="G802" s="25"/>
      <c r="H802" s="25"/>
      <c r="I802" s="25"/>
      <c r="J802" s="25"/>
      <c r="K802" s="25"/>
      <c r="L802" s="25"/>
      <c r="M802" s="25"/>
      <c r="N802" s="25"/>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25"/>
      <c r="D803" s="25"/>
      <c r="E803" s="25"/>
      <c r="F803" s="25"/>
      <c r="G803" s="25"/>
      <c r="H803" s="25"/>
      <c r="I803" s="25"/>
      <c r="J803" s="25"/>
      <c r="K803" s="25"/>
      <c r="L803" s="25"/>
      <c r="M803" s="25"/>
      <c r="N803" s="25"/>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25"/>
      <c r="D804" s="25"/>
      <c r="E804" s="25"/>
      <c r="F804" s="25"/>
      <c r="G804" s="25"/>
      <c r="H804" s="25"/>
      <c r="I804" s="25"/>
      <c r="J804" s="25"/>
      <c r="K804" s="25"/>
      <c r="L804" s="25"/>
      <c r="M804" s="25"/>
      <c r="N804" s="25"/>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25"/>
      <c r="D805" s="25"/>
      <c r="E805" s="25"/>
      <c r="F805" s="25"/>
      <c r="G805" s="25"/>
      <c r="H805" s="25"/>
      <c r="I805" s="25"/>
      <c r="J805" s="25"/>
      <c r="K805" s="25"/>
      <c r="L805" s="25"/>
      <c r="M805" s="25"/>
      <c r="N805" s="25"/>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25"/>
      <c r="D806" s="25"/>
      <c r="E806" s="25"/>
      <c r="F806" s="25"/>
      <c r="G806" s="25"/>
      <c r="H806" s="25"/>
      <c r="I806" s="25"/>
      <c r="J806" s="25"/>
      <c r="K806" s="25"/>
      <c r="L806" s="25"/>
      <c r="M806" s="25"/>
      <c r="N806" s="25"/>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25"/>
      <c r="D807" s="25"/>
      <c r="E807" s="25"/>
      <c r="F807" s="25"/>
      <c r="G807" s="25"/>
      <c r="H807" s="25"/>
      <c r="I807" s="25"/>
      <c r="J807" s="25"/>
      <c r="K807" s="25"/>
      <c r="L807" s="25"/>
      <c r="M807" s="25"/>
      <c r="N807" s="25"/>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25"/>
      <c r="D808" s="25"/>
      <c r="E808" s="25"/>
      <c r="F808" s="25"/>
      <c r="G808" s="25"/>
      <c r="H808" s="25"/>
      <c r="I808" s="25"/>
      <c r="J808" s="25"/>
      <c r="K808" s="25"/>
      <c r="L808" s="25"/>
      <c r="M808" s="25"/>
      <c r="N808" s="25"/>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25"/>
      <c r="D809" s="25"/>
      <c r="E809" s="25"/>
      <c r="F809" s="25"/>
      <c r="G809" s="25"/>
      <c r="H809" s="25"/>
      <c r="I809" s="25"/>
      <c r="J809" s="25"/>
      <c r="K809" s="25"/>
      <c r="L809" s="25"/>
      <c r="M809" s="25"/>
      <c r="N809" s="25"/>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25"/>
      <c r="D810" s="25"/>
      <c r="E810" s="25"/>
      <c r="F810" s="25"/>
      <c r="G810" s="25"/>
      <c r="H810" s="25"/>
      <c r="I810" s="25"/>
      <c r="J810" s="25"/>
      <c r="K810" s="25"/>
      <c r="L810" s="25"/>
      <c r="M810" s="25"/>
      <c r="N810" s="25"/>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25"/>
      <c r="D811" s="25"/>
      <c r="E811" s="25"/>
      <c r="F811" s="25"/>
      <c r="G811" s="25"/>
      <c r="H811" s="25"/>
      <c r="I811" s="25"/>
      <c r="J811" s="25"/>
      <c r="K811" s="25"/>
      <c r="L811" s="25"/>
      <c r="M811" s="25"/>
      <c r="N811" s="25"/>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25"/>
      <c r="D812" s="25"/>
      <c r="E812" s="25"/>
      <c r="F812" s="25"/>
      <c r="G812" s="25"/>
      <c r="H812" s="25"/>
      <c r="I812" s="25"/>
      <c r="J812" s="25"/>
      <c r="K812" s="25"/>
      <c r="L812" s="25"/>
      <c r="M812" s="25"/>
      <c r="N812" s="25"/>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25"/>
      <c r="D813" s="25"/>
      <c r="E813" s="25"/>
      <c r="F813" s="25"/>
      <c r="G813" s="25"/>
      <c r="H813" s="25"/>
      <c r="I813" s="25"/>
      <c r="J813" s="25"/>
      <c r="K813" s="25"/>
      <c r="L813" s="25"/>
      <c r="M813" s="25"/>
      <c r="N813" s="25"/>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25"/>
      <c r="D814" s="25"/>
      <c r="E814" s="25"/>
      <c r="F814" s="25"/>
      <c r="G814" s="25"/>
      <c r="H814" s="25"/>
      <c r="I814" s="25"/>
      <c r="J814" s="25"/>
      <c r="K814" s="25"/>
      <c r="L814" s="25"/>
      <c r="M814" s="25"/>
      <c r="N814" s="25"/>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25"/>
      <c r="D815" s="25"/>
      <c r="E815" s="25"/>
      <c r="F815" s="25"/>
      <c r="G815" s="25"/>
      <c r="H815" s="25"/>
      <c r="I815" s="25"/>
      <c r="J815" s="25"/>
      <c r="K815" s="25"/>
      <c r="L815" s="25"/>
      <c r="M815" s="25"/>
      <c r="N815" s="25"/>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25"/>
      <c r="D816" s="25"/>
      <c r="E816" s="25"/>
      <c r="F816" s="25"/>
      <c r="G816" s="25"/>
      <c r="H816" s="25"/>
      <c r="I816" s="25"/>
      <c r="J816" s="25"/>
      <c r="K816" s="25"/>
      <c r="L816" s="25"/>
      <c r="M816" s="25"/>
      <c r="N816" s="25"/>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25"/>
      <c r="D817" s="25"/>
      <c r="E817" s="25"/>
      <c r="F817" s="25"/>
      <c r="G817" s="25"/>
      <c r="H817" s="25"/>
      <c r="I817" s="25"/>
      <c r="J817" s="25"/>
      <c r="K817" s="25"/>
      <c r="L817" s="25"/>
      <c r="M817" s="25"/>
      <c r="N817" s="25"/>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25"/>
      <c r="D818" s="25"/>
      <c r="E818" s="25"/>
      <c r="F818" s="25"/>
      <c r="G818" s="25"/>
      <c r="H818" s="25"/>
      <c r="I818" s="25"/>
      <c r="J818" s="25"/>
      <c r="K818" s="25"/>
      <c r="L818" s="25"/>
      <c r="M818" s="25"/>
      <c r="N818" s="25"/>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25"/>
      <c r="D819" s="25"/>
      <c r="E819" s="25"/>
      <c r="F819" s="25"/>
      <c r="G819" s="25"/>
      <c r="H819" s="25"/>
      <c r="I819" s="25"/>
      <c r="J819" s="25"/>
      <c r="K819" s="25"/>
      <c r="L819" s="25"/>
      <c r="M819" s="25"/>
      <c r="N819" s="25"/>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25"/>
      <c r="D820" s="25"/>
      <c r="E820" s="25"/>
      <c r="F820" s="25"/>
      <c r="G820" s="25"/>
      <c r="H820" s="25"/>
      <c r="I820" s="25"/>
      <c r="J820" s="25"/>
      <c r="K820" s="25"/>
      <c r="L820" s="25"/>
      <c r="M820" s="25"/>
      <c r="N820" s="25"/>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25"/>
      <c r="D821" s="25"/>
      <c r="E821" s="25"/>
      <c r="F821" s="25"/>
      <c r="G821" s="25"/>
      <c r="H821" s="25"/>
      <c r="I821" s="25"/>
      <c r="J821" s="25"/>
      <c r="K821" s="25"/>
      <c r="L821" s="25"/>
      <c r="M821" s="25"/>
      <c r="N821" s="25"/>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25"/>
      <c r="D822" s="25"/>
      <c r="E822" s="25"/>
      <c r="F822" s="25"/>
      <c r="G822" s="25"/>
      <c r="H822" s="25"/>
      <c r="I822" s="25"/>
      <c r="J822" s="25"/>
      <c r="K822" s="25"/>
      <c r="L822" s="25"/>
      <c r="M822" s="25"/>
      <c r="N822" s="25"/>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25"/>
      <c r="D823" s="25"/>
      <c r="E823" s="25"/>
      <c r="F823" s="25"/>
      <c r="G823" s="25"/>
      <c r="H823" s="25"/>
      <c r="I823" s="25"/>
      <c r="J823" s="25"/>
      <c r="K823" s="25"/>
      <c r="L823" s="25"/>
      <c r="M823" s="25"/>
      <c r="N823" s="25"/>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25"/>
      <c r="D824" s="25"/>
      <c r="E824" s="25"/>
      <c r="F824" s="25"/>
      <c r="G824" s="25"/>
      <c r="H824" s="25"/>
      <c r="I824" s="25"/>
      <c r="J824" s="25"/>
      <c r="K824" s="25"/>
      <c r="L824" s="25"/>
      <c r="M824" s="25"/>
      <c r="N824" s="25"/>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25"/>
      <c r="D825" s="25"/>
      <c r="E825" s="25"/>
      <c r="F825" s="25"/>
      <c r="G825" s="25"/>
      <c r="H825" s="25"/>
      <c r="I825" s="25"/>
      <c r="J825" s="25"/>
      <c r="K825" s="25"/>
      <c r="L825" s="25"/>
      <c r="M825" s="25"/>
      <c r="N825" s="25"/>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25"/>
      <c r="D826" s="25"/>
      <c r="E826" s="25"/>
      <c r="F826" s="25"/>
      <c r="G826" s="25"/>
      <c r="H826" s="25"/>
      <c r="I826" s="25"/>
      <c r="J826" s="25"/>
      <c r="K826" s="25"/>
      <c r="L826" s="25"/>
      <c r="M826" s="25"/>
      <c r="N826" s="25"/>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25"/>
      <c r="D827" s="25"/>
      <c r="E827" s="25"/>
      <c r="F827" s="25"/>
      <c r="G827" s="25"/>
      <c r="H827" s="25"/>
      <c r="I827" s="25"/>
      <c r="J827" s="25"/>
      <c r="K827" s="25"/>
      <c r="L827" s="25"/>
      <c r="M827" s="25"/>
      <c r="N827" s="25"/>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25"/>
      <c r="D828" s="25"/>
      <c r="E828" s="25"/>
      <c r="F828" s="25"/>
      <c r="G828" s="25"/>
      <c r="H828" s="25"/>
      <c r="I828" s="25"/>
      <c r="J828" s="25"/>
      <c r="K828" s="25"/>
      <c r="L828" s="25"/>
      <c r="M828" s="25"/>
      <c r="N828" s="25"/>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25"/>
      <c r="D829" s="25"/>
      <c r="E829" s="25"/>
      <c r="F829" s="25"/>
      <c r="G829" s="25"/>
      <c r="H829" s="25"/>
      <c r="I829" s="25"/>
      <c r="J829" s="25"/>
      <c r="K829" s="25"/>
      <c r="L829" s="25"/>
      <c r="M829" s="25"/>
      <c r="N829" s="25"/>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25"/>
      <c r="D830" s="25"/>
      <c r="E830" s="25"/>
      <c r="F830" s="25"/>
      <c r="G830" s="25"/>
      <c r="H830" s="25"/>
      <c r="I830" s="25"/>
      <c r="J830" s="25"/>
      <c r="K830" s="25"/>
      <c r="L830" s="25"/>
      <c r="M830" s="25"/>
      <c r="N830" s="25"/>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25"/>
      <c r="D831" s="25"/>
      <c r="E831" s="25"/>
      <c r="F831" s="25"/>
      <c r="G831" s="25"/>
      <c r="H831" s="25"/>
      <c r="I831" s="25"/>
      <c r="J831" s="25"/>
      <c r="K831" s="25"/>
      <c r="L831" s="25"/>
      <c r="M831" s="25"/>
      <c r="N831" s="25"/>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25"/>
      <c r="D832" s="25"/>
      <c r="E832" s="25"/>
      <c r="F832" s="25"/>
      <c r="G832" s="25"/>
      <c r="H832" s="25"/>
      <c r="I832" s="25"/>
      <c r="J832" s="25"/>
      <c r="K832" s="25"/>
      <c r="L832" s="25"/>
      <c r="M832" s="25"/>
      <c r="N832" s="25"/>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25"/>
      <c r="D833" s="25"/>
      <c r="E833" s="25"/>
      <c r="F833" s="25"/>
      <c r="G833" s="25"/>
      <c r="H833" s="25"/>
      <c r="I833" s="25"/>
      <c r="J833" s="25"/>
      <c r="K833" s="25"/>
      <c r="L833" s="25"/>
      <c r="M833" s="25"/>
      <c r="N833" s="25"/>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25"/>
      <c r="D834" s="25"/>
      <c r="E834" s="25"/>
      <c r="F834" s="25"/>
      <c r="G834" s="25"/>
      <c r="H834" s="25"/>
      <c r="I834" s="25"/>
      <c r="J834" s="25"/>
      <c r="K834" s="25"/>
      <c r="L834" s="25"/>
      <c r="M834" s="25"/>
      <c r="N834" s="25"/>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25"/>
      <c r="D835" s="25"/>
      <c r="E835" s="25"/>
      <c r="F835" s="25"/>
      <c r="G835" s="25"/>
      <c r="H835" s="25"/>
      <c r="I835" s="25"/>
      <c r="J835" s="25"/>
      <c r="K835" s="25"/>
      <c r="L835" s="25"/>
      <c r="M835" s="25"/>
      <c r="N835" s="25"/>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25"/>
      <c r="D836" s="25"/>
      <c r="E836" s="25"/>
      <c r="F836" s="25"/>
      <c r="G836" s="25"/>
      <c r="H836" s="25"/>
      <c r="I836" s="25"/>
      <c r="J836" s="25"/>
      <c r="K836" s="25"/>
      <c r="L836" s="25"/>
      <c r="M836" s="25"/>
      <c r="N836" s="25"/>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25"/>
      <c r="D837" s="25"/>
      <c r="E837" s="25"/>
      <c r="F837" s="25"/>
      <c r="G837" s="25"/>
      <c r="H837" s="25"/>
      <c r="I837" s="25"/>
      <c r="J837" s="25"/>
      <c r="K837" s="25"/>
      <c r="L837" s="25"/>
      <c r="M837" s="25"/>
      <c r="N837" s="25"/>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25"/>
      <c r="D838" s="25"/>
      <c r="E838" s="25"/>
      <c r="F838" s="25"/>
      <c r="G838" s="25"/>
      <c r="H838" s="25"/>
      <c r="I838" s="25"/>
      <c r="J838" s="25"/>
      <c r="K838" s="25"/>
      <c r="L838" s="25"/>
      <c r="M838" s="25"/>
      <c r="N838" s="25"/>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25"/>
      <c r="D839" s="25"/>
      <c r="E839" s="25"/>
      <c r="F839" s="25"/>
      <c r="G839" s="25"/>
      <c r="H839" s="25"/>
      <c r="I839" s="25"/>
      <c r="J839" s="25"/>
      <c r="K839" s="25"/>
      <c r="L839" s="25"/>
      <c r="M839" s="25"/>
      <c r="N839" s="25"/>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25"/>
      <c r="D840" s="25"/>
      <c r="E840" s="25"/>
      <c r="F840" s="25"/>
      <c r="G840" s="25"/>
      <c r="H840" s="25"/>
      <c r="I840" s="25"/>
      <c r="J840" s="25"/>
      <c r="K840" s="25"/>
      <c r="L840" s="25"/>
      <c r="M840" s="25"/>
      <c r="N840" s="25"/>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25"/>
      <c r="D841" s="25"/>
      <c r="E841" s="25"/>
      <c r="F841" s="25"/>
      <c r="G841" s="25"/>
      <c r="H841" s="25"/>
      <c r="I841" s="25"/>
      <c r="J841" s="25"/>
      <c r="K841" s="25"/>
      <c r="L841" s="25"/>
      <c r="M841" s="25"/>
      <c r="N841" s="25"/>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25"/>
      <c r="D842" s="25"/>
      <c r="E842" s="25"/>
      <c r="F842" s="25"/>
      <c r="G842" s="25"/>
      <c r="H842" s="25"/>
      <c r="I842" s="25"/>
      <c r="J842" s="25"/>
      <c r="K842" s="25"/>
      <c r="L842" s="25"/>
      <c r="M842" s="25"/>
      <c r="N842" s="25"/>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25"/>
      <c r="D843" s="25"/>
      <c r="E843" s="25"/>
      <c r="F843" s="25"/>
      <c r="G843" s="25"/>
      <c r="H843" s="25"/>
      <c r="I843" s="25"/>
      <c r="J843" s="25"/>
      <c r="K843" s="25"/>
      <c r="L843" s="25"/>
      <c r="M843" s="25"/>
      <c r="N843" s="25"/>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25"/>
      <c r="D844" s="25"/>
      <c r="E844" s="25"/>
      <c r="F844" s="25"/>
      <c r="G844" s="25"/>
      <c r="H844" s="25"/>
      <c r="I844" s="25"/>
      <c r="J844" s="25"/>
      <c r="K844" s="25"/>
      <c r="L844" s="25"/>
      <c r="M844" s="25"/>
      <c r="N844" s="25"/>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25"/>
      <c r="D845" s="25"/>
      <c r="E845" s="25"/>
      <c r="F845" s="25"/>
      <c r="G845" s="25"/>
      <c r="H845" s="25"/>
      <c r="I845" s="25"/>
      <c r="J845" s="25"/>
      <c r="K845" s="25"/>
      <c r="L845" s="25"/>
      <c r="M845" s="25"/>
      <c r="N845" s="25"/>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25"/>
      <c r="D846" s="25"/>
      <c r="E846" s="25"/>
      <c r="F846" s="25"/>
      <c r="G846" s="25"/>
      <c r="H846" s="25"/>
      <c r="I846" s="25"/>
      <c r="J846" s="25"/>
      <c r="K846" s="25"/>
      <c r="L846" s="25"/>
      <c r="M846" s="25"/>
      <c r="N846" s="25"/>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25"/>
      <c r="D847" s="25"/>
      <c r="E847" s="25"/>
      <c r="F847" s="25"/>
      <c r="G847" s="25"/>
      <c r="H847" s="25"/>
      <c r="I847" s="25"/>
      <c r="J847" s="25"/>
      <c r="K847" s="25"/>
      <c r="L847" s="25"/>
      <c r="M847" s="25"/>
      <c r="N847" s="25"/>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25"/>
      <c r="D848" s="25"/>
      <c r="E848" s="25"/>
      <c r="F848" s="25"/>
      <c r="G848" s="25"/>
      <c r="H848" s="25"/>
      <c r="I848" s="25"/>
      <c r="J848" s="25"/>
      <c r="K848" s="25"/>
      <c r="L848" s="25"/>
      <c r="M848" s="25"/>
      <c r="N848" s="25"/>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25"/>
      <c r="D849" s="25"/>
      <c r="E849" s="25"/>
      <c r="F849" s="25"/>
      <c r="G849" s="25"/>
      <c r="H849" s="25"/>
      <c r="I849" s="25"/>
      <c r="J849" s="25"/>
      <c r="K849" s="25"/>
      <c r="L849" s="25"/>
      <c r="M849" s="25"/>
      <c r="N849" s="25"/>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25"/>
      <c r="D850" s="25"/>
      <c r="E850" s="25"/>
      <c r="F850" s="25"/>
      <c r="G850" s="25"/>
      <c r="H850" s="25"/>
      <c r="I850" s="25"/>
      <c r="J850" s="25"/>
      <c r="K850" s="25"/>
      <c r="L850" s="25"/>
      <c r="M850" s="25"/>
      <c r="N850" s="25"/>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25"/>
      <c r="D851" s="25"/>
      <c r="E851" s="25"/>
      <c r="F851" s="25"/>
      <c r="G851" s="25"/>
      <c r="H851" s="25"/>
      <c r="I851" s="25"/>
      <c r="J851" s="25"/>
      <c r="K851" s="25"/>
      <c r="L851" s="25"/>
      <c r="M851" s="25"/>
      <c r="N851" s="25"/>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25"/>
      <c r="D852" s="25"/>
      <c r="E852" s="25"/>
      <c r="F852" s="25"/>
      <c r="G852" s="25"/>
      <c r="H852" s="25"/>
      <c r="I852" s="25"/>
      <c r="J852" s="25"/>
      <c r="K852" s="25"/>
      <c r="L852" s="25"/>
      <c r="M852" s="25"/>
      <c r="N852" s="25"/>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25"/>
      <c r="D853" s="25"/>
      <c r="E853" s="25"/>
      <c r="F853" s="25"/>
      <c r="G853" s="25"/>
      <c r="H853" s="25"/>
      <c r="I853" s="25"/>
      <c r="J853" s="25"/>
      <c r="K853" s="25"/>
      <c r="L853" s="25"/>
      <c r="M853" s="25"/>
      <c r="N853" s="25"/>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25"/>
      <c r="D854" s="25"/>
      <c r="E854" s="25"/>
      <c r="F854" s="25"/>
      <c r="G854" s="25"/>
      <c r="H854" s="25"/>
      <c r="I854" s="25"/>
      <c r="J854" s="25"/>
      <c r="K854" s="25"/>
      <c r="L854" s="25"/>
      <c r="M854" s="25"/>
      <c r="N854" s="25"/>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25"/>
      <c r="D855" s="25"/>
      <c r="E855" s="25"/>
      <c r="F855" s="25"/>
      <c r="G855" s="25"/>
      <c r="H855" s="25"/>
      <c r="I855" s="25"/>
      <c r="J855" s="25"/>
      <c r="K855" s="25"/>
      <c r="L855" s="25"/>
      <c r="M855" s="25"/>
      <c r="N855" s="25"/>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25"/>
      <c r="D856" s="25"/>
      <c r="E856" s="25"/>
      <c r="F856" s="25"/>
      <c r="G856" s="25"/>
      <c r="H856" s="25"/>
      <c r="I856" s="25"/>
      <c r="J856" s="25"/>
      <c r="K856" s="25"/>
      <c r="L856" s="25"/>
      <c r="M856" s="25"/>
      <c r="N856" s="25"/>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25"/>
      <c r="D857" s="25"/>
      <c r="E857" s="25"/>
      <c r="F857" s="25"/>
      <c r="G857" s="25"/>
      <c r="H857" s="25"/>
      <c r="I857" s="25"/>
      <c r="J857" s="25"/>
      <c r="K857" s="25"/>
      <c r="L857" s="25"/>
      <c r="M857" s="25"/>
      <c r="N857" s="25"/>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25"/>
      <c r="D858" s="25"/>
      <c r="E858" s="25"/>
      <c r="F858" s="25"/>
      <c r="G858" s="25"/>
      <c r="H858" s="25"/>
      <c r="I858" s="25"/>
      <c r="J858" s="25"/>
      <c r="K858" s="25"/>
      <c r="L858" s="25"/>
      <c r="M858" s="25"/>
      <c r="N858" s="25"/>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25"/>
      <c r="D859" s="25"/>
      <c r="E859" s="25"/>
      <c r="F859" s="25"/>
      <c r="G859" s="25"/>
      <c r="H859" s="25"/>
      <c r="I859" s="25"/>
      <c r="J859" s="25"/>
      <c r="K859" s="25"/>
      <c r="L859" s="25"/>
      <c r="M859" s="25"/>
      <c r="N859" s="25"/>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25"/>
      <c r="D860" s="25"/>
      <c r="E860" s="25"/>
      <c r="F860" s="25"/>
      <c r="G860" s="25"/>
      <c r="H860" s="25"/>
      <c r="I860" s="25"/>
      <c r="J860" s="25"/>
      <c r="K860" s="25"/>
      <c r="L860" s="25"/>
      <c r="M860" s="25"/>
      <c r="N860" s="25"/>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25"/>
      <c r="D861" s="25"/>
      <c r="E861" s="25"/>
      <c r="F861" s="25"/>
      <c r="G861" s="25"/>
      <c r="H861" s="25"/>
      <c r="I861" s="25"/>
      <c r="J861" s="25"/>
      <c r="K861" s="25"/>
      <c r="L861" s="25"/>
      <c r="M861" s="25"/>
      <c r="N861" s="25"/>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25"/>
      <c r="D862" s="25"/>
      <c r="E862" s="25"/>
      <c r="F862" s="25"/>
      <c r="G862" s="25"/>
      <c r="H862" s="25"/>
      <c r="I862" s="25"/>
      <c r="J862" s="25"/>
      <c r="K862" s="25"/>
      <c r="L862" s="25"/>
      <c r="M862" s="25"/>
      <c r="N862" s="25"/>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25"/>
      <c r="D863" s="25"/>
      <c r="E863" s="25"/>
      <c r="F863" s="25"/>
      <c r="G863" s="25"/>
      <c r="H863" s="25"/>
      <c r="I863" s="25"/>
      <c r="J863" s="25"/>
      <c r="K863" s="25"/>
      <c r="L863" s="25"/>
      <c r="M863" s="25"/>
      <c r="N863" s="25"/>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25"/>
      <c r="D864" s="25"/>
      <c r="E864" s="25"/>
      <c r="F864" s="25"/>
      <c r="G864" s="25"/>
      <c r="H864" s="25"/>
      <c r="I864" s="25"/>
      <c r="J864" s="25"/>
      <c r="K864" s="25"/>
      <c r="L864" s="25"/>
      <c r="M864" s="25"/>
      <c r="N864" s="25"/>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25"/>
      <c r="D865" s="25"/>
      <c r="E865" s="25"/>
      <c r="F865" s="25"/>
      <c r="G865" s="25"/>
      <c r="H865" s="25"/>
      <c r="I865" s="25"/>
      <c r="J865" s="25"/>
      <c r="K865" s="25"/>
      <c r="L865" s="25"/>
      <c r="M865" s="25"/>
      <c r="N865" s="25"/>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25"/>
      <c r="D866" s="25"/>
      <c r="E866" s="25"/>
      <c r="F866" s="25"/>
      <c r="G866" s="25"/>
      <c r="H866" s="25"/>
      <c r="I866" s="25"/>
      <c r="J866" s="25"/>
      <c r="K866" s="25"/>
      <c r="L866" s="25"/>
      <c r="M866" s="25"/>
      <c r="N866" s="25"/>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25"/>
      <c r="D867" s="25"/>
      <c r="E867" s="25"/>
      <c r="F867" s="25"/>
      <c r="G867" s="25"/>
      <c r="H867" s="25"/>
      <c r="I867" s="25"/>
      <c r="J867" s="25"/>
      <c r="K867" s="25"/>
      <c r="L867" s="25"/>
      <c r="M867" s="25"/>
      <c r="N867" s="25"/>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25"/>
      <c r="D868" s="25"/>
      <c r="E868" s="25"/>
      <c r="F868" s="25"/>
      <c r="G868" s="25"/>
      <c r="H868" s="25"/>
      <c r="I868" s="25"/>
      <c r="J868" s="25"/>
      <c r="K868" s="25"/>
      <c r="L868" s="25"/>
      <c r="M868" s="25"/>
      <c r="N868" s="25"/>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25"/>
      <c r="D869" s="25"/>
      <c r="E869" s="25"/>
      <c r="F869" s="25"/>
      <c r="G869" s="25"/>
      <c r="H869" s="25"/>
      <c r="I869" s="25"/>
      <c r="J869" s="25"/>
      <c r="K869" s="25"/>
      <c r="L869" s="25"/>
      <c r="M869" s="25"/>
      <c r="N869" s="25"/>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25"/>
      <c r="D870" s="25"/>
      <c r="E870" s="25"/>
      <c r="F870" s="25"/>
      <c r="G870" s="25"/>
      <c r="H870" s="25"/>
      <c r="I870" s="25"/>
      <c r="J870" s="25"/>
      <c r="K870" s="25"/>
      <c r="L870" s="25"/>
      <c r="M870" s="25"/>
      <c r="N870" s="25"/>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25"/>
      <c r="D871" s="25"/>
      <c r="E871" s="25"/>
      <c r="F871" s="25"/>
      <c r="G871" s="25"/>
      <c r="H871" s="25"/>
      <c r="I871" s="25"/>
      <c r="J871" s="25"/>
      <c r="K871" s="25"/>
      <c r="L871" s="25"/>
      <c r="M871" s="25"/>
      <c r="N871" s="25"/>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25"/>
      <c r="D872" s="25"/>
      <c r="E872" s="25"/>
      <c r="F872" s="25"/>
      <c r="G872" s="25"/>
      <c r="H872" s="25"/>
      <c r="I872" s="25"/>
      <c r="J872" s="25"/>
      <c r="K872" s="25"/>
      <c r="L872" s="25"/>
      <c r="M872" s="25"/>
      <c r="N872" s="25"/>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25"/>
      <c r="D873" s="25"/>
      <c r="E873" s="25"/>
      <c r="F873" s="25"/>
      <c r="G873" s="25"/>
      <c r="H873" s="25"/>
      <c r="I873" s="25"/>
      <c r="J873" s="25"/>
      <c r="K873" s="25"/>
      <c r="L873" s="25"/>
      <c r="M873" s="25"/>
      <c r="N873" s="25"/>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25"/>
      <c r="D874" s="25"/>
      <c r="E874" s="25"/>
      <c r="F874" s="25"/>
      <c r="G874" s="25"/>
      <c r="H874" s="25"/>
      <c r="I874" s="25"/>
      <c r="J874" s="25"/>
      <c r="K874" s="25"/>
      <c r="L874" s="25"/>
      <c r="M874" s="25"/>
      <c r="N874" s="25"/>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25"/>
      <c r="D875" s="25"/>
      <c r="E875" s="25"/>
      <c r="F875" s="25"/>
      <c r="G875" s="25"/>
      <c r="H875" s="25"/>
      <c r="I875" s="25"/>
      <c r="J875" s="25"/>
      <c r="K875" s="25"/>
      <c r="L875" s="25"/>
      <c r="M875" s="25"/>
      <c r="N875" s="25"/>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25"/>
      <c r="D876" s="25"/>
      <c r="E876" s="25"/>
      <c r="F876" s="25"/>
      <c r="G876" s="25"/>
      <c r="H876" s="25"/>
      <c r="I876" s="25"/>
      <c r="J876" s="25"/>
      <c r="K876" s="25"/>
      <c r="L876" s="25"/>
      <c r="M876" s="25"/>
      <c r="N876" s="25"/>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25"/>
      <c r="D877" s="25"/>
      <c r="E877" s="25"/>
      <c r="F877" s="25"/>
      <c r="G877" s="25"/>
      <c r="H877" s="25"/>
      <c r="I877" s="25"/>
      <c r="J877" s="25"/>
      <c r="K877" s="25"/>
      <c r="L877" s="25"/>
      <c r="M877" s="25"/>
      <c r="N877" s="25"/>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25"/>
      <c r="D878" s="25"/>
      <c r="E878" s="25"/>
      <c r="F878" s="25"/>
      <c r="G878" s="25"/>
      <c r="H878" s="25"/>
      <c r="I878" s="25"/>
      <c r="J878" s="25"/>
      <c r="K878" s="25"/>
      <c r="L878" s="25"/>
      <c r="M878" s="25"/>
      <c r="N878" s="25"/>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25"/>
      <c r="D879" s="25"/>
      <c r="E879" s="25"/>
      <c r="F879" s="25"/>
      <c r="G879" s="25"/>
      <c r="H879" s="25"/>
      <c r="I879" s="25"/>
      <c r="J879" s="25"/>
      <c r="K879" s="25"/>
      <c r="L879" s="25"/>
      <c r="M879" s="25"/>
      <c r="N879" s="25"/>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25"/>
      <c r="D880" s="25"/>
      <c r="E880" s="25"/>
      <c r="F880" s="25"/>
      <c r="G880" s="25"/>
      <c r="H880" s="25"/>
      <c r="I880" s="25"/>
      <c r="J880" s="25"/>
      <c r="K880" s="25"/>
      <c r="L880" s="25"/>
      <c r="M880" s="25"/>
      <c r="N880" s="25"/>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25"/>
      <c r="D881" s="25"/>
      <c r="E881" s="25"/>
      <c r="F881" s="25"/>
      <c r="G881" s="25"/>
      <c r="H881" s="25"/>
      <c r="I881" s="25"/>
      <c r="J881" s="25"/>
      <c r="K881" s="25"/>
      <c r="L881" s="25"/>
      <c r="M881" s="25"/>
      <c r="N881" s="25"/>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25"/>
      <c r="D882" s="25"/>
      <c r="E882" s="25"/>
      <c r="F882" s="25"/>
      <c r="G882" s="25"/>
      <c r="H882" s="25"/>
      <c r="I882" s="25"/>
      <c r="J882" s="25"/>
      <c r="K882" s="25"/>
      <c r="L882" s="25"/>
      <c r="M882" s="25"/>
      <c r="N882" s="25"/>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25"/>
      <c r="D883" s="25"/>
      <c r="E883" s="25"/>
      <c r="F883" s="25"/>
      <c r="G883" s="25"/>
      <c r="H883" s="25"/>
      <c r="I883" s="25"/>
      <c r="J883" s="25"/>
      <c r="K883" s="25"/>
      <c r="L883" s="25"/>
      <c r="M883" s="25"/>
      <c r="N883" s="25"/>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25"/>
      <c r="D884" s="25"/>
      <c r="E884" s="25"/>
      <c r="F884" s="25"/>
      <c r="G884" s="25"/>
      <c r="H884" s="25"/>
      <c r="I884" s="25"/>
      <c r="J884" s="25"/>
      <c r="K884" s="25"/>
      <c r="L884" s="25"/>
      <c r="M884" s="25"/>
      <c r="N884" s="25"/>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25"/>
      <c r="D885" s="25"/>
      <c r="E885" s="25"/>
      <c r="F885" s="25"/>
      <c r="G885" s="25"/>
      <c r="H885" s="25"/>
      <c r="I885" s="25"/>
      <c r="J885" s="25"/>
      <c r="K885" s="25"/>
      <c r="L885" s="25"/>
      <c r="M885" s="25"/>
      <c r="N885" s="25"/>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25"/>
      <c r="D886" s="25"/>
      <c r="E886" s="25"/>
      <c r="F886" s="25"/>
      <c r="G886" s="25"/>
      <c r="H886" s="25"/>
      <c r="I886" s="25"/>
      <c r="J886" s="25"/>
      <c r="K886" s="25"/>
      <c r="L886" s="25"/>
      <c r="M886" s="25"/>
      <c r="N886" s="25"/>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25"/>
      <c r="D887" s="25"/>
      <c r="E887" s="25"/>
      <c r="F887" s="25"/>
      <c r="G887" s="25"/>
      <c r="H887" s="25"/>
      <c r="I887" s="25"/>
      <c r="J887" s="25"/>
      <c r="K887" s="25"/>
      <c r="L887" s="25"/>
      <c r="M887" s="25"/>
      <c r="N887" s="25"/>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25"/>
      <c r="D888" s="25"/>
      <c r="E888" s="25"/>
      <c r="F888" s="25"/>
      <c r="G888" s="25"/>
      <c r="H888" s="25"/>
      <c r="I888" s="25"/>
      <c r="J888" s="25"/>
      <c r="K888" s="25"/>
      <c r="L888" s="25"/>
      <c r="M888" s="25"/>
      <c r="N888" s="25"/>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25"/>
      <c r="D889" s="25"/>
      <c r="E889" s="25"/>
      <c r="F889" s="25"/>
      <c r="G889" s="25"/>
      <c r="H889" s="25"/>
      <c r="I889" s="25"/>
      <c r="J889" s="25"/>
      <c r="K889" s="25"/>
      <c r="L889" s="25"/>
      <c r="M889" s="25"/>
      <c r="N889" s="25"/>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25"/>
      <c r="D890" s="25"/>
      <c r="E890" s="25"/>
      <c r="F890" s="25"/>
      <c r="G890" s="25"/>
      <c r="H890" s="25"/>
      <c r="I890" s="25"/>
      <c r="J890" s="25"/>
      <c r="K890" s="25"/>
      <c r="L890" s="25"/>
      <c r="M890" s="25"/>
      <c r="N890" s="25"/>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25"/>
      <c r="D891" s="25"/>
      <c r="E891" s="25"/>
      <c r="F891" s="25"/>
      <c r="G891" s="25"/>
      <c r="H891" s="25"/>
      <c r="I891" s="25"/>
      <c r="J891" s="25"/>
      <c r="K891" s="25"/>
      <c r="L891" s="25"/>
      <c r="M891" s="25"/>
      <c r="N891" s="25"/>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25"/>
      <c r="D892" s="25"/>
      <c r="E892" s="25"/>
      <c r="F892" s="25"/>
      <c r="G892" s="25"/>
      <c r="H892" s="25"/>
      <c r="I892" s="25"/>
      <c r="J892" s="25"/>
      <c r="K892" s="25"/>
      <c r="L892" s="25"/>
      <c r="M892" s="25"/>
      <c r="N892" s="25"/>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25"/>
      <c r="D893" s="25"/>
      <c r="E893" s="25"/>
      <c r="F893" s="25"/>
      <c r="G893" s="25"/>
      <c r="H893" s="25"/>
      <c r="I893" s="25"/>
      <c r="J893" s="25"/>
      <c r="K893" s="25"/>
      <c r="L893" s="25"/>
      <c r="M893" s="25"/>
      <c r="N893" s="25"/>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25"/>
      <c r="D894" s="25"/>
      <c r="E894" s="25"/>
      <c r="F894" s="25"/>
      <c r="G894" s="25"/>
      <c r="H894" s="25"/>
      <c r="I894" s="25"/>
      <c r="J894" s="25"/>
      <c r="K894" s="25"/>
      <c r="L894" s="25"/>
      <c r="M894" s="25"/>
      <c r="N894" s="25"/>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25"/>
      <c r="D895" s="25"/>
      <c r="E895" s="25"/>
      <c r="F895" s="25"/>
      <c r="G895" s="25"/>
      <c r="H895" s="25"/>
      <c r="I895" s="25"/>
      <c r="J895" s="25"/>
      <c r="K895" s="25"/>
      <c r="L895" s="25"/>
      <c r="M895" s="25"/>
      <c r="N895" s="25"/>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25"/>
      <c r="D896" s="25"/>
      <c r="E896" s="25"/>
      <c r="F896" s="25"/>
      <c r="G896" s="25"/>
      <c r="H896" s="25"/>
      <c r="I896" s="25"/>
      <c r="J896" s="25"/>
      <c r="K896" s="25"/>
      <c r="L896" s="25"/>
      <c r="M896" s="25"/>
      <c r="N896" s="25"/>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25"/>
      <c r="D897" s="25"/>
      <c r="E897" s="25"/>
      <c r="F897" s="25"/>
      <c r="G897" s="25"/>
      <c r="H897" s="25"/>
      <c r="I897" s="25"/>
      <c r="J897" s="25"/>
      <c r="K897" s="25"/>
      <c r="L897" s="25"/>
      <c r="M897" s="25"/>
      <c r="N897" s="25"/>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25"/>
      <c r="D898" s="25"/>
      <c r="E898" s="25"/>
      <c r="F898" s="25"/>
      <c r="G898" s="25"/>
      <c r="H898" s="25"/>
      <c r="I898" s="25"/>
      <c r="J898" s="25"/>
      <c r="K898" s="25"/>
      <c r="L898" s="25"/>
      <c r="M898" s="25"/>
      <c r="N898" s="25"/>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25"/>
      <c r="D899" s="25"/>
      <c r="E899" s="25"/>
      <c r="F899" s="25"/>
      <c r="G899" s="25"/>
      <c r="H899" s="25"/>
      <c r="I899" s="25"/>
      <c r="J899" s="25"/>
      <c r="K899" s="25"/>
      <c r="L899" s="25"/>
      <c r="M899" s="25"/>
      <c r="N899" s="25"/>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25"/>
      <c r="D900" s="25"/>
      <c r="E900" s="25"/>
      <c r="F900" s="25"/>
      <c r="G900" s="25"/>
      <c r="H900" s="25"/>
      <c r="I900" s="25"/>
      <c r="J900" s="25"/>
      <c r="K900" s="25"/>
      <c r="L900" s="25"/>
      <c r="M900" s="25"/>
      <c r="N900" s="25"/>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25"/>
      <c r="D901" s="25"/>
      <c r="E901" s="25"/>
      <c r="F901" s="25"/>
      <c r="G901" s="25"/>
      <c r="H901" s="25"/>
      <c r="I901" s="25"/>
      <c r="J901" s="25"/>
      <c r="K901" s="25"/>
      <c r="L901" s="25"/>
      <c r="M901" s="25"/>
      <c r="N901" s="25"/>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25"/>
      <c r="D902" s="25"/>
      <c r="E902" s="25"/>
      <c r="F902" s="25"/>
      <c r="G902" s="25"/>
      <c r="H902" s="25"/>
      <c r="I902" s="25"/>
      <c r="J902" s="25"/>
      <c r="K902" s="25"/>
      <c r="L902" s="25"/>
      <c r="M902" s="25"/>
      <c r="N902" s="25"/>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25"/>
      <c r="D903" s="25"/>
      <c r="E903" s="25"/>
      <c r="F903" s="25"/>
      <c r="G903" s="25"/>
      <c r="H903" s="25"/>
      <c r="I903" s="25"/>
      <c r="J903" s="25"/>
      <c r="K903" s="25"/>
      <c r="L903" s="25"/>
      <c r="M903" s="25"/>
      <c r="N903" s="25"/>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25"/>
      <c r="D904" s="25"/>
      <c r="E904" s="25"/>
      <c r="F904" s="25"/>
      <c r="G904" s="25"/>
      <c r="H904" s="25"/>
      <c r="I904" s="25"/>
      <c r="J904" s="25"/>
      <c r="K904" s="25"/>
      <c r="L904" s="25"/>
      <c r="M904" s="25"/>
      <c r="N904" s="25"/>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25"/>
      <c r="D905" s="25"/>
      <c r="E905" s="25"/>
      <c r="F905" s="25"/>
      <c r="G905" s="25"/>
      <c r="H905" s="25"/>
      <c r="I905" s="25"/>
      <c r="J905" s="25"/>
      <c r="K905" s="25"/>
      <c r="L905" s="25"/>
      <c r="M905" s="25"/>
      <c r="N905" s="25"/>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25"/>
      <c r="D906" s="25"/>
      <c r="E906" s="25"/>
      <c r="F906" s="25"/>
      <c r="G906" s="25"/>
      <c r="H906" s="25"/>
      <c r="I906" s="25"/>
      <c r="J906" s="25"/>
      <c r="K906" s="25"/>
      <c r="L906" s="25"/>
      <c r="M906" s="25"/>
      <c r="N906" s="25"/>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25"/>
      <c r="D907" s="25"/>
      <c r="E907" s="25"/>
      <c r="F907" s="25"/>
      <c r="G907" s="25"/>
      <c r="H907" s="25"/>
      <c r="I907" s="25"/>
      <c r="J907" s="25"/>
      <c r="K907" s="25"/>
      <c r="L907" s="25"/>
      <c r="M907" s="25"/>
      <c r="N907" s="25"/>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25"/>
      <c r="D908" s="25"/>
      <c r="E908" s="25"/>
      <c r="F908" s="25"/>
      <c r="G908" s="25"/>
      <c r="H908" s="25"/>
      <c r="I908" s="25"/>
      <c r="J908" s="25"/>
      <c r="K908" s="25"/>
      <c r="L908" s="25"/>
      <c r="M908" s="25"/>
      <c r="N908" s="25"/>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25"/>
      <c r="D909" s="25"/>
      <c r="E909" s="25"/>
      <c r="F909" s="25"/>
      <c r="G909" s="25"/>
      <c r="H909" s="25"/>
      <c r="I909" s="25"/>
      <c r="J909" s="25"/>
      <c r="K909" s="25"/>
      <c r="L909" s="25"/>
      <c r="M909" s="25"/>
      <c r="N909" s="25"/>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25"/>
      <c r="D910" s="25"/>
      <c r="E910" s="25"/>
      <c r="F910" s="25"/>
      <c r="G910" s="25"/>
      <c r="H910" s="25"/>
      <c r="I910" s="25"/>
      <c r="J910" s="25"/>
      <c r="K910" s="25"/>
      <c r="L910" s="25"/>
      <c r="M910" s="25"/>
      <c r="N910" s="25"/>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25"/>
      <c r="D911" s="25"/>
      <c r="E911" s="25"/>
      <c r="F911" s="25"/>
      <c r="G911" s="25"/>
      <c r="H911" s="25"/>
      <c r="I911" s="25"/>
      <c r="J911" s="25"/>
      <c r="K911" s="25"/>
      <c r="L911" s="25"/>
      <c r="M911" s="25"/>
      <c r="N911" s="25"/>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25"/>
      <c r="D912" s="25"/>
      <c r="E912" s="25"/>
      <c r="F912" s="25"/>
      <c r="G912" s="25"/>
      <c r="H912" s="25"/>
      <c r="I912" s="25"/>
      <c r="J912" s="25"/>
      <c r="K912" s="25"/>
      <c r="L912" s="25"/>
      <c r="M912" s="25"/>
      <c r="N912" s="25"/>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25"/>
      <c r="D913" s="25"/>
      <c r="E913" s="25"/>
      <c r="F913" s="25"/>
      <c r="G913" s="25"/>
      <c r="H913" s="25"/>
      <c r="I913" s="25"/>
      <c r="J913" s="25"/>
      <c r="K913" s="25"/>
      <c r="L913" s="25"/>
      <c r="M913" s="25"/>
      <c r="N913" s="25"/>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25"/>
      <c r="D914" s="25"/>
      <c r="E914" s="25"/>
      <c r="F914" s="25"/>
      <c r="G914" s="25"/>
      <c r="H914" s="25"/>
      <c r="I914" s="25"/>
      <c r="J914" s="25"/>
      <c r="K914" s="25"/>
      <c r="L914" s="25"/>
      <c r="M914" s="25"/>
      <c r="N914" s="25"/>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25"/>
      <c r="D915" s="25"/>
      <c r="E915" s="25"/>
      <c r="F915" s="25"/>
      <c r="G915" s="25"/>
      <c r="H915" s="25"/>
      <c r="I915" s="25"/>
      <c r="J915" s="25"/>
      <c r="K915" s="25"/>
      <c r="L915" s="25"/>
      <c r="M915" s="25"/>
      <c r="N915" s="25"/>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25"/>
      <c r="D916" s="25"/>
      <c r="E916" s="25"/>
      <c r="F916" s="25"/>
      <c r="G916" s="25"/>
      <c r="H916" s="25"/>
      <c r="I916" s="25"/>
      <c r="J916" s="25"/>
      <c r="K916" s="25"/>
      <c r="L916" s="25"/>
      <c r="M916" s="25"/>
      <c r="N916" s="25"/>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25"/>
      <c r="D917" s="25"/>
      <c r="E917" s="25"/>
      <c r="F917" s="25"/>
      <c r="G917" s="25"/>
      <c r="H917" s="25"/>
      <c r="I917" s="25"/>
      <c r="J917" s="25"/>
      <c r="K917" s="25"/>
      <c r="L917" s="25"/>
      <c r="M917" s="25"/>
      <c r="N917" s="25"/>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25"/>
      <c r="D918" s="25"/>
      <c r="E918" s="25"/>
      <c r="F918" s="25"/>
      <c r="G918" s="25"/>
      <c r="H918" s="25"/>
      <c r="I918" s="25"/>
      <c r="J918" s="25"/>
      <c r="K918" s="25"/>
      <c r="L918" s="25"/>
      <c r="M918" s="25"/>
      <c r="N918" s="25"/>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25"/>
      <c r="D919" s="25"/>
      <c r="E919" s="25"/>
      <c r="F919" s="25"/>
      <c r="G919" s="25"/>
      <c r="H919" s="25"/>
      <c r="I919" s="25"/>
      <c r="J919" s="25"/>
      <c r="K919" s="25"/>
      <c r="L919" s="25"/>
      <c r="M919" s="25"/>
      <c r="N919" s="25"/>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25"/>
      <c r="D920" s="25"/>
      <c r="E920" s="25"/>
      <c r="F920" s="25"/>
      <c r="G920" s="25"/>
      <c r="H920" s="25"/>
      <c r="I920" s="25"/>
      <c r="J920" s="25"/>
      <c r="K920" s="25"/>
      <c r="L920" s="25"/>
      <c r="M920" s="25"/>
      <c r="N920" s="25"/>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25"/>
      <c r="D921" s="25"/>
      <c r="E921" s="25"/>
      <c r="F921" s="25"/>
      <c r="G921" s="25"/>
      <c r="H921" s="25"/>
      <c r="I921" s="25"/>
      <c r="J921" s="25"/>
      <c r="K921" s="25"/>
      <c r="L921" s="25"/>
      <c r="M921" s="25"/>
      <c r="N921" s="25"/>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25"/>
      <c r="D922" s="25"/>
      <c r="E922" s="25"/>
      <c r="F922" s="25"/>
      <c r="G922" s="25"/>
      <c r="H922" s="25"/>
      <c r="I922" s="25"/>
      <c r="J922" s="25"/>
      <c r="K922" s="25"/>
      <c r="L922" s="25"/>
      <c r="M922" s="25"/>
      <c r="N922" s="25"/>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25"/>
      <c r="D923" s="25"/>
      <c r="E923" s="25"/>
      <c r="F923" s="25"/>
      <c r="G923" s="25"/>
      <c r="H923" s="25"/>
      <c r="I923" s="25"/>
      <c r="J923" s="25"/>
      <c r="K923" s="25"/>
      <c r="L923" s="25"/>
      <c r="M923" s="25"/>
      <c r="N923" s="25"/>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25"/>
      <c r="D924" s="25"/>
      <c r="E924" s="25"/>
      <c r="F924" s="25"/>
      <c r="G924" s="25"/>
      <c r="H924" s="25"/>
      <c r="I924" s="25"/>
      <c r="J924" s="25"/>
      <c r="K924" s="25"/>
      <c r="L924" s="25"/>
      <c r="M924" s="25"/>
      <c r="N924" s="25"/>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25"/>
      <c r="D925" s="25"/>
      <c r="E925" s="25"/>
      <c r="F925" s="25"/>
      <c r="G925" s="25"/>
      <c r="H925" s="25"/>
      <c r="I925" s="25"/>
      <c r="J925" s="25"/>
      <c r="K925" s="25"/>
      <c r="L925" s="25"/>
      <c r="M925" s="25"/>
      <c r="N925" s="25"/>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25"/>
      <c r="D926" s="25"/>
      <c r="E926" s="25"/>
      <c r="F926" s="25"/>
      <c r="G926" s="25"/>
      <c r="H926" s="25"/>
      <c r="I926" s="25"/>
      <c r="J926" s="25"/>
      <c r="K926" s="25"/>
      <c r="L926" s="25"/>
      <c r="M926" s="25"/>
      <c r="N926" s="25"/>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25"/>
      <c r="D927" s="25"/>
      <c r="E927" s="25"/>
      <c r="F927" s="25"/>
      <c r="G927" s="25"/>
      <c r="H927" s="25"/>
      <c r="I927" s="25"/>
      <c r="J927" s="25"/>
      <c r="K927" s="25"/>
      <c r="L927" s="25"/>
      <c r="M927" s="25"/>
      <c r="N927" s="25"/>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25"/>
      <c r="D928" s="25"/>
      <c r="E928" s="25"/>
      <c r="F928" s="25"/>
      <c r="G928" s="25"/>
      <c r="H928" s="25"/>
      <c r="I928" s="25"/>
      <c r="J928" s="25"/>
      <c r="K928" s="25"/>
      <c r="L928" s="25"/>
      <c r="M928" s="25"/>
      <c r="N928" s="25"/>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25"/>
      <c r="D929" s="25"/>
      <c r="E929" s="25"/>
      <c r="F929" s="25"/>
      <c r="G929" s="25"/>
      <c r="H929" s="25"/>
      <c r="I929" s="25"/>
      <c r="J929" s="25"/>
      <c r="K929" s="25"/>
      <c r="L929" s="25"/>
      <c r="M929" s="25"/>
      <c r="N929" s="25"/>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25"/>
      <c r="D930" s="25"/>
      <c r="E930" s="25"/>
      <c r="F930" s="25"/>
      <c r="G930" s="25"/>
      <c r="H930" s="25"/>
      <c r="I930" s="25"/>
      <c r="J930" s="25"/>
      <c r="K930" s="25"/>
      <c r="L930" s="25"/>
      <c r="M930" s="25"/>
      <c r="N930" s="25"/>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25"/>
      <c r="D931" s="25"/>
      <c r="E931" s="25"/>
      <c r="F931" s="25"/>
      <c r="G931" s="25"/>
      <c r="H931" s="25"/>
      <c r="I931" s="25"/>
      <c r="J931" s="25"/>
      <c r="K931" s="25"/>
      <c r="L931" s="25"/>
      <c r="M931" s="25"/>
      <c r="N931" s="25"/>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25"/>
      <c r="D932" s="25"/>
      <c r="E932" s="25"/>
      <c r="F932" s="25"/>
      <c r="G932" s="25"/>
      <c r="H932" s="25"/>
      <c r="I932" s="25"/>
      <c r="J932" s="25"/>
      <c r="K932" s="25"/>
      <c r="L932" s="25"/>
      <c r="M932" s="25"/>
      <c r="N932" s="25"/>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25"/>
      <c r="D933" s="25"/>
      <c r="E933" s="25"/>
      <c r="F933" s="25"/>
      <c r="G933" s="25"/>
      <c r="H933" s="25"/>
      <c r="I933" s="25"/>
      <c r="J933" s="25"/>
      <c r="K933" s="25"/>
      <c r="L933" s="25"/>
      <c r="M933" s="25"/>
      <c r="N933" s="25"/>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25"/>
      <c r="D934" s="25"/>
      <c r="E934" s="25"/>
      <c r="F934" s="25"/>
      <c r="G934" s="25"/>
      <c r="H934" s="25"/>
      <c r="I934" s="25"/>
      <c r="J934" s="25"/>
      <c r="K934" s="25"/>
      <c r="L934" s="25"/>
      <c r="M934" s="25"/>
      <c r="N934" s="25"/>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25"/>
      <c r="D935" s="25"/>
      <c r="E935" s="25"/>
      <c r="F935" s="25"/>
      <c r="G935" s="25"/>
      <c r="H935" s="25"/>
      <c r="I935" s="25"/>
      <c r="J935" s="25"/>
      <c r="K935" s="25"/>
      <c r="L935" s="25"/>
      <c r="M935" s="25"/>
      <c r="N935" s="25"/>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25"/>
      <c r="D936" s="25"/>
      <c r="E936" s="25"/>
      <c r="F936" s="25"/>
      <c r="G936" s="25"/>
      <c r="H936" s="25"/>
      <c r="I936" s="25"/>
      <c r="J936" s="25"/>
      <c r="K936" s="25"/>
      <c r="L936" s="25"/>
      <c r="M936" s="25"/>
      <c r="N936" s="25"/>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25"/>
      <c r="D937" s="25"/>
      <c r="E937" s="25"/>
      <c r="F937" s="25"/>
      <c r="G937" s="25"/>
      <c r="H937" s="25"/>
      <c r="I937" s="25"/>
      <c r="J937" s="25"/>
      <c r="K937" s="25"/>
      <c r="L937" s="25"/>
      <c r="M937" s="25"/>
      <c r="N937" s="25"/>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25"/>
      <c r="D938" s="25"/>
      <c r="E938" s="25"/>
      <c r="F938" s="25"/>
      <c r="G938" s="25"/>
      <c r="H938" s="25"/>
      <c r="I938" s="25"/>
      <c r="J938" s="25"/>
      <c r="K938" s="25"/>
      <c r="L938" s="25"/>
      <c r="M938" s="25"/>
      <c r="N938" s="25"/>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25"/>
      <c r="D939" s="25"/>
      <c r="E939" s="25"/>
      <c r="F939" s="25"/>
      <c r="G939" s="25"/>
      <c r="H939" s="25"/>
      <c r="I939" s="25"/>
      <c r="J939" s="25"/>
      <c r="K939" s="25"/>
      <c r="L939" s="25"/>
      <c r="M939" s="25"/>
      <c r="N939" s="25"/>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25"/>
      <c r="D940" s="25"/>
      <c r="E940" s="25"/>
      <c r="F940" s="25"/>
      <c r="G940" s="25"/>
      <c r="H940" s="25"/>
      <c r="I940" s="25"/>
      <c r="J940" s="25"/>
      <c r="K940" s="25"/>
      <c r="L940" s="25"/>
      <c r="M940" s="25"/>
      <c r="N940" s="25"/>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25"/>
      <c r="D941" s="25"/>
      <c r="E941" s="25"/>
      <c r="F941" s="25"/>
      <c r="G941" s="25"/>
      <c r="H941" s="25"/>
      <c r="I941" s="25"/>
      <c r="J941" s="25"/>
      <c r="K941" s="25"/>
      <c r="L941" s="25"/>
      <c r="M941" s="25"/>
      <c r="N941" s="25"/>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25"/>
      <c r="D942" s="25"/>
      <c r="E942" s="25"/>
      <c r="F942" s="25"/>
      <c r="G942" s="25"/>
      <c r="H942" s="25"/>
      <c r="I942" s="25"/>
      <c r="J942" s="25"/>
      <c r="K942" s="25"/>
      <c r="L942" s="25"/>
      <c r="M942" s="25"/>
      <c r="N942" s="25"/>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25"/>
      <c r="D943" s="25"/>
      <c r="E943" s="25"/>
      <c r="F943" s="25"/>
      <c r="G943" s="25"/>
      <c r="H943" s="25"/>
      <c r="I943" s="25"/>
      <c r="J943" s="25"/>
      <c r="K943" s="25"/>
      <c r="L943" s="25"/>
      <c r="M943" s="25"/>
      <c r="N943" s="25"/>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25"/>
      <c r="D944" s="25"/>
      <c r="E944" s="25"/>
      <c r="F944" s="25"/>
      <c r="G944" s="25"/>
      <c r="H944" s="25"/>
      <c r="I944" s="25"/>
      <c r="J944" s="25"/>
      <c r="K944" s="25"/>
      <c r="L944" s="25"/>
      <c r="M944" s="25"/>
      <c r="N944" s="25"/>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25"/>
      <c r="D945" s="25"/>
      <c r="E945" s="25"/>
      <c r="F945" s="25"/>
      <c r="G945" s="25"/>
      <c r="H945" s="25"/>
      <c r="I945" s="25"/>
      <c r="J945" s="25"/>
      <c r="K945" s="25"/>
      <c r="L945" s="25"/>
      <c r="M945" s="25"/>
      <c r="N945" s="25"/>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25"/>
      <c r="D946" s="25"/>
      <c r="E946" s="25"/>
      <c r="F946" s="25"/>
      <c r="G946" s="25"/>
      <c r="H946" s="25"/>
      <c r="I946" s="25"/>
      <c r="J946" s="25"/>
      <c r="K946" s="25"/>
      <c r="L946" s="25"/>
      <c r="M946" s="25"/>
      <c r="N946" s="25"/>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25"/>
      <c r="D947" s="25"/>
      <c r="E947" s="25"/>
      <c r="F947" s="25"/>
      <c r="G947" s="25"/>
      <c r="H947" s="25"/>
      <c r="I947" s="25"/>
      <c r="J947" s="25"/>
      <c r="K947" s="25"/>
      <c r="L947" s="25"/>
      <c r="M947" s="25"/>
      <c r="N947" s="25"/>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25"/>
      <c r="D948" s="25"/>
      <c r="E948" s="25"/>
      <c r="F948" s="25"/>
      <c r="G948" s="25"/>
      <c r="H948" s="25"/>
      <c r="I948" s="25"/>
      <c r="J948" s="25"/>
      <c r="K948" s="25"/>
      <c r="L948" s="25"/>
      <c r="M948" s="25"/>
      <c r="N948" s="25"/>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25"/>
      <c r="D949" s="25"/>
      <c r="E949" s="25"/>
      <c r="F949" s="25"/>
      <c r="G949" s="25"/>
      <c r="H949" s="25"/>
      <c r="I949" s="25"/>
      <c r="J949" s="25"/>
      <c r="K949" s="25"/>
      <c r="L949" s="25"/>
      <c r="M949" s="25"/>
      <c r="N949" s="25"/>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25"/>
      <c r="D950" s="25"/>
      <c r="E950" s="25"/>
      <c r="F950" s="25"/>
      <c r="G950" s="25"/>
      <c r="H950" s="25"/>
      <c r="I950" s="25"/>
      <c r="J950" s="25"/>
      <c r="K950" s="25"/>
      <c r="L950" s="25"/>
      <c r="M950" s="25"/>
      <c r="N950" s="25"/>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25"/>
      <c r="D951" s="25"/>
      <c r="E951" s="25"/>
      <c r="F951" s="25"/>
      <c r="G951" s="25"/>
      <c r="H951" s="25"/>
      <c r="I951" s="25"/>
      <c r="J951" s="25"/>
      <c r="K951" s="25"/>
      <c r="L951" s="25"/>
      <c r="M951" s="25"/>
      <c r="N951" s="25"/>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25"/>
      <c r="D952" s="25"/>
      <c r="E952" s="25"/>
      <c r="F952" s="25"/>
      <c r="G952" s="25"/>
      <c r="H952" s="25"/>
      <c r="I952" s="25"/>
      <c r="J952" s="25"/>
      <c r="K952" s="25"/>
      <c r="L952" s="25"/>
      <c r="M952" s="25"/>
      <c r="N952" s="25"/>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25"/>
      <c r="D953" s="25"/>
      <c r="E953" s="25"/>
      <c r="F953" s="25"/>
      <c r="G953" s="25"/>
      <c r="H953" s="25"/>
      <c r="I953" s="25"/>
      <c r="J953" s="25"/>
      <c r="K953" s="25"/>
      <c r="L953" s="25"/>
      <c r="M953" s="25"/>
      <c r="N953" s="25"/>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25"/>
      <c r="D954" s="25"/>
      <c r="E954" s="25"/>
      <c r="F954" s="25"/>
      <c r="G954" s="25"/>
      <c r="H954" s="25"/>
      <c r="I954" s="25"/>
      <c r="J954" s="25"/>
      <c r="K954" s="25"/>
      <c r="L954" s="25"/>
      <c r="M954" s="25"/>
      <c r="N954" s="25"/>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25"/>
      <c r="D955" s="25"/>
      <c r="E955" s="25"/>
      <c r="F955" s="25"/>
      <c r="G955" s="25"/>
      <c r="H955" s="25"/>
      <c r="I955" s="25"/>
      <c r="J955" s="25"/>
      <c r="K955" s="25"/>
      <c r="L955" s="25"/>
      <c r="M955" s="25"/>
      <c r="N955" s="25"/>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25"/>
      <c r="D956" s="25"/>
      <c r="E956" s="25"/>
      <c r="F956" s="25"/>
      <c r="G956" s="25"/>
      <c r="H956" s="25"/>
      <c r="I956" s="25"/>
      <c r="J956" s="25"/>
      <c r="K956" s="25"/>
      <c r="L956" s="25"/>
      <c r="M956" s="25"/>
      <c r="N956" s="25"/>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25"/>
      <c r="D957" s="25"/>
      <c r="E957" s="25"/>
      <c r="F957" s="25"/>
      <c r="G957" s="25"/>
      <c r="H957" s="25"/>
      <c r="I957" s="25"/>
      <c r="J957" s="25"/>
      <c r="K957" s="25"/>
      <c r="L957" s="25"/>
      <c r="M957" s="25"/>
      <c r="N957" s="25"/>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25"/>
      <c r="D958" s="25"/>
      <c r="E958" s="25"/>
      <c r="F958" s="25"/>
      <c r="G958" s="25"/>
      <c r="H958" s="25"/>
      <c r="I958" s="25"/>
      <c r="J958" s="25"/>
      <c r="K958" s="25"/>
      <c r="L958" s="25"/>
      <c r="M958" s="25"/>
      <c r="N958" s="25"/>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25"/>
      <c r="D959" s="25"/>
      <c r="E959" s="25"/>
      <c r="F959" s="25"/>
      <c r="G959" s="25"/>
      <c r="H959" s="25"/>
      <c r="I959" s="25"/>
      <c r="J959" s="25"/>
      <c r="K959" s="25"/>
      <c r="L959" s="25"/>
      <c r="M959" s="25"/>
      <c r="N959" s="25"/>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25"/>
      <c r="D960" s="25"/>
      <c r="E960" s="25"/>
      <c r="F960" s="25"/>
      <c r="G960" s="25"/>
      <c r="H960" s="25"/>
      <c r="I960" s="25"/>
      <c r="J960" s="25"/>
      <c r="K960" s="25"/>
      <c r="L960" s="25"/>
      <c r="M960" s="25"/>
      <c r="N960" s="25"/>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25"/>
      <c r="D961" s="25"/>
      <c r="E961" s="25"/>
      <c r="F961" s="25"/>
      <c r="G961" s="25"/>
      <c r="H961" s="25"/>
      <c r="I961" s="25"/>
      <c r="J961" s="25"/>
      <c r="K961" s="25"/>
      <c r="L961" s="25"/>
      <c r="M961" s="25"/>
      <c r="N961" s="25"/>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25"/>
      <c r="D962" s="25"/>
      <c r="E962" s="25"/>
      <c r="F962" s="25"/>
      <c r="G962" s="25"/>
      <c r="H962" s="25"/>
      <c r="I962" s="25"/>
      <c r="J962" s="25"/>
      <c r="K962" s="25"/>
      <c r="L962" s="25"/>
      <c r="M962" s="25"/>
      <c r="N962" s="25"/>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25"/>
      <c r="D963" s="25"/>
      <c r="E963" s="25"/>
      <c r="F963" s="25"/>
      <c r="G963" s="25"/>
      <c r="H963" s="25"/>
      <c r="I963" s="25"/>
      <c r="J963" s="25"/>
      <c r="K963" s="25"/>
      <c r="L963" s="25"/>
      <c r="M963" s="25"/>
      <c r="N963" s="25"/>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25"/>
      <c r="D964" s="25"/>
      <c r="E964" s="25"/>
      <c r="F964" s="25"/>
      <c r="G964" s="25"/>
      <c r="H964" s="25"/>
      <c r="I964" s="25"/>
      <c r="J964" s="25"/>
      <c r="K964" s="25"/>
      <c r="L964" s="25"/>
      <c r="M964" s="25"/>
      <c r="N964" s="25"/>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25"/>
      <c r="D965" s="25"/>
      <c r="E965" s="25"/>
      <c r="F965" s="25"/>
      <c r="G965" s="25"/>
      <c r="H965" s="25"/>
      <c r="I965" s="25"/>
      <c r="J965" s="25"/>
      <c r="K965" s="25"/>
      <c r="L965" s="25"/>
      <c r="M965" s="25"/>
      <c r="N965" s="25"/>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25"/>
      <c r="D966" s="25"/>
      <c r="E966" s="25"/>
      <c r="F966" s="25"/>
      <c r="G966" s="25"/>
      <c r="H966" s="25"/>
      <c r="I966" s="25"/>
      <c r="J966" s="25"/>
      <c r="K966" s="25"/>
      <c r="L966" s="25"/>
      <c r="M966" s="25"/>
      <c r="N966" s="25"/>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25"/>
      <c r="D967" s="25"/>
      <c r="E967" s="25"/>
      <c r="F967" s="25"/>
      <c r="G967" s="25"/>
      <c r="H967" s="25"/>
      <c r="I967" s="25"/>
      <c r="J967" s="25"/>
      <c r="K967" s="25"/>
      <c r="L967" s="25"/>
      <c r="M967" s="25"/>
      <c r="N967" s="25"/>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25"/>
      <c r="D968" s="25"/>
      <c r="E968" s="25"/>
      <c r="F968" s="25"/>
      <c r="G968" s="25"/>
      <c r="H968" s="25"/>
      <c r="I968" s="25"/>
      <c r="J968" s="25"/>
      <c r="K968" s="25"/>
      <c r="L968" s="25"/>
      <c r="M968" s="25"/>
      <c r="N968" s="25"/>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25"/>
      <c r="D969" s="25"/>
      <c r="E969" s="25"/>
      <c r="F969" s="25"/>
      <c r="G969" s="25"/>
      <c r="H969" s="25"/>
      <c r="I969" s="25"/>
      <c r="J969" s="25"/>
      <c r="K969" s="25"/>
      <c r="L969" s="25"/>
      <c r="M969" s="25"/>
      <c r="N969" s="25"/>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25"/>
      <c r="D970" s="25"/>
      <c r="E970" s="25"/>
      <c r="F970" s="25"/>
      <c r="G970" s="25"/>
      <c r="H970" s="25"/>
      <c r="I970" s="25"/>
      <c r="J970" s="25"/>
      <c r="K970" s="25"/>
      <c r="L970" s="25"/>
      <c r="M970" s="25"/>
      <c r="N970" s="25"/>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25"/>
      <c r="D971" s="25"/>
      <c r="E971" s="25"/>
      <c r="F971" s="25"/>
      <c r="G971" s="25"/>
      <c r="H971" s="25"/>
      <c r="I971" s="25"/>
      <c r="J971" s="25"/>
      <c r="K971" s="25"/>
      <c r="L971" s="25"/>
      <c r="M971" s="25"/>
      <c r="N971" s="25"/>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25"/>
      <c r="D972" s="25"/>
      <c r="E972" s="25"/>
      <c r="F972" s="25"/>
      <c r="G972" s="25"/>
      <c r="H972" s="25"/>
      <c r="I972" s="25"/>
      <c r="J972" s="25"/>
      <c r="K972" s="25"/>
      <c r="L972" s="25"/>
      <c r="M972" s="25"/>
      <c r="N972" s="25"/>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25"/>
      <c r="D973" s="25"/>
      <c r="E973" s="25"/>
      <c r="F973" s="25"/>
      <c r="G973" s="25"/>
      <c r="H973" s="25"/>
      <c r="I973" s="25"/>
      <c r="J973" s="25"/>
      <c r="K973" s="25"/>
      <c r="L973" s="25"/>
      <c r="M973" s="25"/>
      <c r="N973" s="25"/>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25"/>
      <c r="D974" s="25"/>
      <c r="E974" s="25"/>
      <c r="F974" s="25"/>
      <c r="G974" s="25"/>
      <c r="H974" s="25"/>
      <c r="I974" s="25"/>
      <c r="J974" s="25"/>
      <c r="K974" s="25"/>
      <c r="L974" s="25"/>
      <c r="M974" s="25"/>
      <c r="N974" s="25"/>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25"/>
      <c r="D975" s="25"/>
      <c r="E975" s="25"/>
      <c r="F975" s="25"/>
      <c r="G975" s="25"/>
      <c r="H975" s="25"/>
      <c r="I975" s="25"/>
      <c r="J975" s="25"/>
      <c r="K975" s="25"/>
      <c r="L975" s="25"/>
      <c r="M975" s="25"/>
      <c r="N975" s="25"/>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25"/>
      <c r="D976" s="25"/>
      <c r="E976" s="25"/>
      <c r="F976" s="25"/>
      <c r="G976" s="25"/>
      <c r="H976" s="25"/>
      <c r="I976" s="25"/>
      <c r="J976" s="25"/>
      <c r="K976" s="25"/>
      <c r="L976" s="25"/>
      <c r="M976" s="25"/>
      <c r="N976" s="25"/>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25"/>
      <c r="D977" s="25"/>
      <c r="E977" s="25"/>
      <c r="F977" s="25"/>
      <c r="G977" s="25"/>
      <c r="H977" s="25"/>
      <c r="I977" s="25"/>
      <c r="J977" s="25"/>
      <c r="K977" s="25"/>
      <c r="L977" s="25"/>
      <c r="M977" s="25"/>
      <c r="N977" s="25"/>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25"/>
      <c r="D978" s="25"/>
      <c r="E978" s="25"/>
      <c r="F978" s="25"/>
      <c r="G978" s="25"/>
      <c r="H978" s="25"/>
      <c r="I978" s="25"/>
      <c r="J978" s="25"/>
      <c r="K978" s="25"/>
      <c r="L978" s="25"/>
      <c r="M978" s="25"/>
      <c r="N978" s="25"/>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25"/>
      <c r="D979" s="25"/>
      <c r="E979" s="25"/>
      <c r="F979" s="25"/>
      <c r="G979" s="25"/>
      <c r="H979" s="25"/>
      <c r="I979" s="25"/>
      <c r="J979" s="25"/>
      <c r="K979" s="25"/>
      <c r="L979" s="25"/>
      <c r="M979" s="25"/>
      <c r="N979" s="25"/>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25"/>
      <c r="D980" s="25"/>
      <c r="E980" s="25"/>
      <c r="F980" s="25"/>
      <c r="G980" s="25"/>
      <c r="H980" s="25"/>
      <c r="I980" s="25"/>
      <c r="J980" s="25"/>
      <c r="K980" s="25"/>
      <c r="L980" s="25"/>
      <c r="M980" s="25"/>
      <c r="N980" s="25"/>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25"/>
      <c r="D981" s="25"/>
      <c r="E981" s="25"/>
      <c r="F981" s="25"/>
      <c r="G981" s="25"/>
      <c r="H981" s="25"/>
      <c r="I981" s="25"/>
      <c r="J981" s="25"/>
      <c r="K981" s="25"/>
      <c r="L981" s="25"/>
      <c r="M981" s="25"/>
      <c r="N981" s="25"/>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25"/>
      <c r="D982" s="25"/>
      <c r="E982" s="25"/>
      <c r="F982" s="25"/>
      <c r="G982" s="25"/>
      <c r="H982" s="25"/>
      <c r="I982" s="25"/>
      <c r="J982" s="25"/>
      <c r="K982" s="25"/>
      <c r="L982" s="25"/>
      <c r="M982" s="25"/>
      <c r="N982" s="25"/>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25"/>
      <c r="D983" s="25"/>
      <c r="E983" s="25"/>
      <c r="F983" s="25"/>
      <c r="G983" s="25"/>
      <c r="H983" s="25"/>
      <c r="I983" s="25"/>
      <c r="J983" s="25"/>
      <c r="K983" s="25"/>
      <c r="L983" s="25"/>
      <c r="M983" s="25"/>
      <c r="N983" s="25"/>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25"/>
      <c r="D984" s="25"/>
      <c r="E984" s="25"/>
      <c r="F984" s="25"/>
      <c r="G984" s="25"/>
      <c r="H984" s="25"/>
      <c r="I984" s="25"/>
      <c r="J984" s="25"/>
      <c r="K984" s="25"/>
      <c r="L984" s="25"/>
      <c r="M984" s="25"/>
      <c r="N984" s="25"/>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25"/>
      <c r="D985" s="25"/>
      <c r="E985" s="25"/>
      <c r="F985" s="25"/>
      <c r="G985" s="25"/>
      <c r="H985" s="25"/>
      <c r="I985" s="25"/>
      <c r="J985" s="25"/>
      <c r="K985" s="25"/>
      <c r="L985" s="25"/>
      <c r="M985" s="25"/>
      <c r="N985" s="25"/>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25"/>
      <c r="D986" s="25"/>
      <c r="E986" s="25"/>
      <c r="F986" s="25"/>
      <c r="G986" s="25"/>
      <c r="H986" s="25"/>
      <c r="I986" s="25"/>
      <c r="J986" s="25"/>
      <c r="K986" s="25"/>
      <c r="L986" s="25"/>
      <c r="M986" s="25"/>
      <c r="N986" s="25"/>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25"/>
      <c r="D987" s="25"/>
      <c r="E987" s="25"/>
      <c r="F987" s="25"/>
      <c r="G987" s="25"/>
      <c r="H987" s="25"/>
      <c r="I987" s="25"/>
      <c r="J987" s="25"/>
      <c r="K987" s="25"/>
      <c r="L987" s="25"/>
      <c r="M987" s="25"/>
      <c r="N987" s="25"/>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25"/>
      <c r="D988" s="25"/>
      <c r="E988" s="25"/>
      <c r="F988" s="25"/>
      <c r="G988" s="25"/>
      <c r="H988" s="25"/>
      <c r="I988" s="25"/>
      <c r="J988" s="25"/>
      <c r="K988" s="25"/>
      <c r="L988" s="25"/>
      <c r="M988" s="25"/>
      <c r="N988" s="25"/>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25"/>
      <c r="D989" s="25"/>
      <c r="E989" s="25"/>
      <c r="F989" s="25"/>
      <c r="G989" s="25"/>
      <c r="H989" s="25"/>
      <c r="I989" s="25"/>
      <c r="J989" s="25"/>
      <c r="K989" s="25"/>
      <c r="L989" s="25"/>
      <c r="M989" s="25"/>
      <c r="N989" s="25"/>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25"/>
      <c r="D990" s="25"/>
      <c r="E990" s="25"/>
      <c r="F990" s="25"/>
      <c r="G990" s="25"/>
      <c r="H990" s="25"/>
      <c r="I990" s="25"/>
      <c r="J990" s="25"/>
      <c r="K990" s="25"/>
      <c r="L990" s="25"/>
      <c r="M990" s="25"/>
      <c r="N990" s="25"/>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25"/>
      <c r="D991" s="25"/>
      <c r="E991" s="25"/>
      <c r="F991" s="25"/>
      <c r="G991" s="25"/>
      <c r="H991" s="25"/>
      <c r="I991" s="25"/>
      <c r="J991" s="25"/>
      <c r="K991" s="25"/>
      <c r="L991" s="25"/>
      <c r="M991" s="25"/>
      <c r="N991" s="25"/>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25"/>
      <c r="D992" s="25"/>
      <c r="E992" s="25"/>
      <c r="F992" s="25"/>
      <c r="G992" s="25"/>
      <c r="H992" s="25"/>
      <c r="I992" s="25"/>
      <c r="J992" s="25"/>
      <c r="K992" s="25"/>
      <c r="L992" s="25"/>
      <c r="M992" s="25"/>
      <c r="N992" s="25"/>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25"/>
      <c r="D993" s="25"/>
      <c r="E993" s="25"/>
      <c r="F993" s="25"/>
      <c r="G993" s="25"/>
      <c r="H993" s="25"/>
      <c r="I993" s="25"/>
      <c r="J993" s="25"/>
      <c r="K993" s="25"/>
      <c r="L993" s="25"/>
      <c r="M993" s="25"/>
      <c r="N993" s="25"/>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25"/>
      <c r="D994" s="25"/>
      <c r="E994" s="25"/>
      <c r="F994" s="25"/>
      <c r="G994" s="25"/>
      <c r="H994" s="25"/>
      <c r="I994" s="25"/>
      <c r="J994" s="25"/>
      <c r="K994" s="25"/>
      <c r="L994" s="25"/>
      <c r="M994" s="25"/>
      <c r="N994" s="25"/>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25"/>
      <c r="D995" s="25"/>
      <c r="E995" s="25"/>
      <c r="F995" s="25"/>
      <c r="G995" s="25"/>
      <c r="H995" s="25"/>
      <c r="I995" s="25"/>
      <c r="J995" s="25"/>
      <c r="K995" s="25"/>
      <c r="L995" s="25"/>
      <c r="M995" s="25"/>
      <c r="N995" s="25"/>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25"/>
      <c r="D996" s="25"/>
      <c r="E996" s="25"/>
      <c r="F996" s="25"/>
      <c r="G996" s="25"/>
      <c r="H996" s="25"/>
      <c r="I996" s="25"/>
      <c r="J996" s="25"/>
      <c r="K996" s="25"/>
      <c r="L996" s="25"/>
      <c r="M996" s="25"/>
      <c r="N996" s="25"/>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25"/>
      <c r="D997" s="25"/>
      <c r="E997" s="25"/>
      <c r="F997" s="25"/>
      <c r="G997" s="25"/>
      <c r="H997" s="25"/>
      <c r="I997" s="25"/>
      <c r="J997" s="25"/>
      <c r="K997" s="25"/>
      <c r="L997" s="25"/>
      <c r="M997" s="25"/>
      <c r="N997" s="25"/>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25"/>
      <c r="D998" s="25"/>
      <c r="E998" s="25"/>
      <c r="F998" s="25"/>
      <c r="G998" s="25"/>
      <c r="H998" s="25"/>
      <c r="I998" s="25"/>
      <c r="J998" s="25"/>
      <c r="K998" s="25"/>
      <c r="L998" s="25"/>
      <c r="M998" s="25"/>
      <c r="N998" s="25"/>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25"/>
      <c r="D999" s="25"/>
      <c r="E999" s="25"/>
      <c r="F999" s="25"/>
      <c r="G999" s="25"/>
      <c r="H999" s="25"/>
      <c r="I999" s="25"/>
      <c r="J999" s="25"/>
      <c r="K999" s="25"/>
      <c r="L999" s="25"/>
      <c r="M999" s="25"/>
      <c r="N999" s="25"/>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25"/>
      <c r="D1000" s="25"/>
      <c r="E1000" s="25"/>
      <c r="F1000" s="25"/>
      <c r="G1000" s="25"/>
      <c r="H1000" s="25"/>
      <c r="I1000" s="25"/>
      <c r="J1000" s="25"/>
      <c r="K1000" s="25"/>
      <c r="L1000" s="25"/>
      <c r="M1000" s="25"/>
      <c r="N1000" s="25"/>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39">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39">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C17:C27 F8:Q10 Y8:Z12 E17:Q17 Q11:Q12 Q15:Q16 S15:U17 E24:P27 C28:P28 S10:U12 W10:W12 W13:Z17 S8:W9 E18:Z23 R24:Z28 C29:Z41 F11:P16">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C17:C27 F8:Q10 Y8:Z12 E17:Q17 Q11:Q12 Q15:Q16 S15:U17 E24:P27 C28:P28 S10:U12 W10:W12 W13:Z17 S8:W9 E18:Z23 R24:Z28 C29:Z41 F11:P16">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1" id="{665088DD-9852-4BF3-A410-A1982F582C2E}">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C8:AX47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DIMENSI!$A$1:$A$6</xm:f>
          </x14:formula1>
          <xm:sqref>B4:B6</xm:sqref>
        </x14:dataValidation>
        <x14:dataValidation type="list" allowBlank="1" showInputMessage="1" showErrorMessage="1">
          <x14:formula1>
            <xm:f>DESKRIPSI!$C$2:$C$47</xm:f>
          </x14:formula1>
          <xm:sqref>AQ5 AU5 AA5 AE5 AI5 AM5</xm:sqref>
        </x14:dataValidation>
        <x14:dataValidation type="list" allowBlank="1" showInputMessage="1" showErrorMessage="1">
          <x14:formula1>
            <xm:f>DESKRIPSI!$C$46:$C$47</xm:f>
          </x14:formula1>
          <xm:sqref>C5:Z5</xm:sqref>
        </x14:dataValidation>
        <x14:dataValidation type="list" showInputMessage="1" showErrorMessage="1">
          <x14:formula1>
            <xm:f>DIMENSI!$C$23:$C$24</xm:f>
          </x14:formula1>
          <xm:sqref>C4:AX4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52"/>
  <sheetViews>
    <sheetView view="pageBreakPreview" zoomScale="60" zoomScaleNormal="100" workbookViewId="0">
      <selection activeCell="C6" sqref="C6:C34"/>
    </sheetView>
  </sheetViews>
  <sheetFormatPr defaultRowHeight="15" x14ac:dyDescent="0.25"/>
  <cols>
    <col min="1" max="1" width="4" customWidth="1"/>
    <col min="2" max="2" width="49" bestFit="1" customWidth="1"/>
    <col min="3" max="3" width="86.5703125" customWidth="1"/>
  </cols>
  <sheetData>
    <row r="1" spans="1:3" ht="15.75" thickBot="1" x14ac:dyDescent="0.3">
      <c r="A1" s="180" t="s">
        <v>7</v>
      </c>
      <c r="B1" s="182" t="s">
        <v>6</v>
      </c>
      <c r="C1" s="184" t="s">
        <v>166</v>
      </c>
    </row>
    <row r="2" spans="1:3" ht="15.75" thickBot="1" x14ac:dyDescent="0.3">
      <c r="A2" s="181"/>
      <c r="B2" s="183"/>
      <c r="C2" s="185"/>
    </row>
    <row r="3" spans="1:3" ht="16.5" thickTop="1" thickBot="1" x14ac:dyDescent="0.3">
      <c r="A3" s="1">
        <v>1</v>
      </c>
      <c r="B3" s="4" t="str">
        <f>'DATA SISWA'!E14</f>
        <v>ABID AQILA PRANAJA</v>
      </c>
      <c r="C3" s="5" t="s">
        <v>223</v>
      </c>
    </row>
    <row r="4" spans="1:3" ht="16.5" thickTop="1" thickBot="1" x14ac:dyDescent="0.3">
      <c r="A4" s="6">
        <v>2</v>
      </c>
      <c r="B4" s="4" t="str">
        <f>'DATA SISWA'!E15</f>
        <v>ACHMAD IBRAHIM ARYASATYA</v>
      </c>
      <c r="C4" s="10" t="s">
        <v>224</v>
      </c>
    </row>
    <row r="5" spans="1:3" ht="16.5" thickTop="1" thickBot="1" x14ac:dyDescent="0.3">
      <c r="A5" s="6">
        <v>3</v>
      </c>
      <c r="B5" s="4" t="str">
        <f>'DATA SISWA'!E16</f>
        <v>AKIRA KISSA ZHAFIRAH</v>
      </c>
      <c r="C5" s="10" t="s">
        <v>225</v>
      </c>
    </row>
    <row r="6" spans="1:3" ht="16.5" thickTop="1" thickBot="1" x14ac:dyDescent="0.3">
      <c r="A6" s="6">
        <v>4</v>
      </c>
      <c r="B6" s="4">
        <f>'DATA SISWA'!E17</f>
        <v>0</v>
      </c>
      <c r="C6" s="10"/>
    </row>
    <row r="7" spans="1:3" ht="16.5" thickTop="1" thickBot="1" x14ac:dyDescent="0.3">
      <c r="A7" s="6">
        <v>5</v>
      </c>
      <c r="B7" s="4">
        <f>'DATA SISWA'!E18</f>
        <v>0</v>
      </c>
      <c r="C7" s="10"/>
    </row>
    <row r="8" spans="1:3" ht="16.5" thickTop="1" thickBot="1" x14ac:dyDescent="0.3">
      <c r="A8" s="6">
        <v>6</v>
      </c>
      <c r="B8" s="4">
        <f>'DATA SISWA'!E19</f>
        <v>0</v>
      </c>
      <c r="C8" s="10"/>
    </row>
    <row r="9" spans="1:3" ht="16.5" thickTop="1" thickBot="1" x14ac:dyDescent="0.3">
      <c r="A9" s="6">
        <v>7</v>
      </c>
      <c r="B9" s="4">
        <f>'DATA SISWA'!E20</f>
        <v>0</v>
      </c>
      <c r="C9" s="10"/>
    </row>
    <row r="10" spans="1:3" ht="16.5" thickTop="1" thickBot="1" x14ac:dyDescent="0.3">
      <c r="A10" s="6">
        <v>8</v>
      </c>
      <c r="B10" s="4">
        <f>'DATA SISWA'!E21</f>
        <v>0</v>
      </c>
      <c r="C10" s="10"/>
    </row>
    <row r="11" spans="1:3" ht="16.5" thickTop="1" thickBot="1" x14ac:dyDescent="0.3">
      <c r="A11" s="6">
        <v>9</v>
      </c>
      <c r="B11" s="4">
        <f>'DATA SISWA'!E22</f>
        <v>0</v>
      </c>
      <c r="C11" s="10"/>
    </row>
    <row r="12" spans="1:3" ht="16.5" thickTop="1" thickBot="1" x14ac:dyDescent="0.3">
      <c r="A12" s="6">
        <v>10</v>
      </c>
      <c r="B12" s="4">
        <f>'DATA SISWA'!E23</f>
        <v>0</v>
      </c>
      <c r="C12" s="10"/>
    </row>
    <row r="13" spans="1:3" ht="16.5" thickTop="1" thickBot="1" x14ac:dyDescent="0.3">
      <c r="A13" s="6">
        <v>11</v>
      </c>
      <c r="B13" s="4">
        <f>'DATA SISWA'!E24</f>
        <v>0</v>
      </c>
      <c r="C13" s="10"/>
    </row>
    <row r="14" spans="1:3" ht="16.5" thickTop="1" thickBot="1" x14ac:dyDescent="0.3">
      <c r="A14" s="6">
        <v>12</v>
      </c>
      <c r="B14" s="4">
        <f>'DATA SISWA'!E25</f>
        <v>0</v>
      </c>
      <c r="C14" s="10"/>
    </row>
    <row r="15" spans="1:3" ht="16.5" thickTop="1" thickBot="1" x14ac:dyDescent="0.3">
      <c r="A15" s="6">
        <v>13</v>
      </c>
      <c r="B15" s="4">
        <f>'DATA SISWA'!E26</f>
        <v>0</v>
      </c>
      <c r="C15" s="10"/>
    </row>
    <row r="16" spans="1:3" ht="16.5" thickTop="1" thickBot="1" x14ac:dyDescent="0.3">
      <c r="A16" s="6">
        <v>14</v>
      </c>
      <c r="B16" s="4">
        <f>'DATA SISWA'!E27</f>
        <v>0</v>
      </c>
      <c r="C16" s="10"/>
    </row>
    <row r="17" spans="1:3" ht="16.5" thickTop="1" thickBot="1" x14ac:dyDescent="0.3">
      <c r="A17" s="6">
        <v>15</v>
      </c>
      <c r="B17" s="4">
        <f>'DATA SISWA'!E28</f>
        <v>0</v>
      </c>
      <c r="C17" s="10"/>
    </row>
    <row r="18" spans="1:3" ht="16.5" thickTop="1" thickBot="1" x14ac:dyDescent="0.3">
      <c r="A18" s="6">
        <v>16</v>
      </c>
      <c r="B18" s="4">
        <f>'DATA SISWA'!E29</f>
        <v>0</v>
      </c>
      <c r="C18" s="10"/>
    </row>
    <row r="19" spans="1:3" ht="16.5" thickTop="1" thickBot="1" x14ac:dyDescent="0.3">
      <c r="A19" s="6">
        <v>17</v>
      </c>
      <c r="B19" s="4">
        <f>'DATA SISWA'!E30</f>
        <v>0</v>
      </c>
      <c r="C19" s="10"/>
    </row>
    <row r="20" spans="1:3" ht="16.5" thickTop="1" thickBot="1" x14ac:dyDescent="0.3">
      <c r="A20" s="6">
        <v>18</v>
      </c>
      <c r="B20" s="4">
        <f>'DATA SISWA'!E31</f>
        <v>0</v>
      </c>
      <c r="C20" s="10"/>
    </row>
    <row r="21" spans="1:3" ht="16.5" thickTop="1" thickBot="1" x14ac:dyDescent="0.3">
      <c r="A21" s="6">
        <v>19</v>
      </c>
      <c r="B21" s="4">
        <f>'DATA SISWA'!E32</f>
        <v>0</v>
      </c>
      <c r="C21" s="10"/>
    </row>
    <row r="22" spans="1:3" ht="16.5" thickTop="1" thickBot="1" x14ac:dyDescent="0.3">
      <c r="A22" s="6">
        <v>20</v>
      </c>
      <c r="B22" s="4">
        <f>'DATA SISWA'!E33</f>
        <v>0</v>
      </c>
      <c r="C22" s="10"/>
    </row>
    <row r="23" spans="1:3" ht="16.5" thickTop="1" thickBot="1" x14ac:dyDescent="0.3">
      <c r="A23" s="6">
        <v>21</v>
      </c>
      <c r="B23" s="4">
        <f>'DATA SISWA'!E34</f>
        <v>0</v>
      </c>
      <c r="C23" s="10"/>
    </row>
    <row r="24" spans="1:3" ht="16.5" thickTop="1" thickBot="1" x14ac:dyDescent="0.3">
      <c r="A24" s="6">
        <v>22</v>
      </c>
      <c r="B24" s="4">
        <f>'DATA SISWA'!E35</f>
        <v>0</v>
      </c>
      <c r="C24" s="10"/>
    </row>
    <row r="25" spans="1:3" ht="16.5" thickTop="1" thickBot="1" x14ac:dyDescent="0.3">
      <c r="A25" s="6">
        <v>23</v>
      </c>
      <c r="B25" s="4">
        <f>'DATA SISWA'!E36</f>
        <v>0</v>
      </c>
      <c r="C25" s="10"/>
    </row>
    <row r="26" spans="1:3" ht="16.5" thickTop="1" thickBot="1" x14ac:dyDescent="0.3">
      <c r="A26" s="6">
        <v>24</v>
      </c>
      <c r="B26" s="4">
        <f>'DATA SISWA'!E37</f>
        <v>0</v>
      </c>
      <c r="C26" s="10"/>
    </row>
    <row r="27" spans="1:3" ht="16.5" thickTop="1" thickBot="1" x14ac:dyDescent="0.3">
      <c r="A27" s="6">
        <v>25</v>
      </c>
      <c r="B27" s="4">
        <f>'DATA SISWA'!E38</f>
        <v>0</v>
      </c>
      <c r="C27" s="10"/>
    </row>
    <row r="28" spans="1:3" ht="16.5" thickTop="1" thickBot="1" x14ac:dyDescent="0.3">
      <c r="A28" s="6">
        <v>26</v>
      </c>
      <c r="B28" s="4">
        <f>'DATA SISWA'!E39</f>
        <v>0</v>
      </c>
      <c r="C28" s="10"/>
    </row>
    <row r="29" spans="1:3" ht="16.5" thickTop="1" thickBot="1" x14ac:dyDescent="0.3">
      <c r="A29" s="6">
        <v>27</v>
      </c>
      <c r="B29" s="4">
        <f>'DATA SISWA'!E40</f>
        <v>0</v>
      </c>
      <c r="C29" s="10"/>
    </row>
    <row r="30" spans="1:3" ht="16.5" thickTop="1" thickBot="1" x14ac:dyDescent="0.3">
      <c r="A30" s="6">
        <v>28</v>
      </c>
      <c r="B30" s="4">
        <f>'DATA SISWA'!E41</f>
        <v>0</v>
      </c>
      <c r="C30" s="10"/>
    </row>
    <row r="31" spans="1:3" ht="16.5" thickTop="1" thickBot="1" x14ac:dyDescent="0.3">
      <c r="A31" s="6">
        <v>29</v>
      </c>
      <c r="B31" s="4">
        <f>'DATA SISWA'!E42</f>
        <v>0</v>
      </c>
      <c r="C31" s="10"/>
    </row>
    <row r="32" spans="1:3" ht="16.5" thickTop="1" thickBot="1" x14ac:dyDescent="0.3">
      <c r="A32" s="6">
        <v>30</v>
      </c>
      <c r="B32" s="4">
        <f>'DATA SISWA'!E43</f>
        <v>0</v>
      </c>
      <c r="C32" s="10"/>
    </row>
    <row r="33" spans="1:3" ht="16.5" thickTop="1" thickBot="1" x14ac:dyDescent="0.3">
      <c r="A33" s="6">
        <v>31</v>
      </c>
      <c r="B33" s="4">
        <f>'DATA SISWA'!E44</f>
        <v>0</v>
      </c>
      <c r="C33" s="10"/>
    </row>
    <row r="34" spans="1:3" ht="16.5" thickTop="1" thickBot="1" x14ac:dyDescent="0.3">
      <c r="A34" s="6">
        <v>32</v>
      </c>
      <c r="B34" s="4">
        <f>'DATA SISWA'!E45</f>
        <v>0</v>
      </c>
      <c r="C34" s="10"/>
    </row>
    <row r="35" spans="1:3" ht="16.5" thickTop="1" thickBot="1" x14ac:dyDescent="0.3">
      <c r="A35" s="6">
        <v>33</v>
      </c>
      <c r="B35" s="4">
        <f>'DATA SISWA'!E46</f>
        <v>0</v>
      </c>
      <c r="C35" s="10"/>
    </row>
    <row r="36" spans="1:3" ht="15.75" thickTop="1" x14ac:dyDescent="0.25">
      <c r="A36" s="6">
        <v>34</v>
      </c>
      <c r="B36" s="4">
        <f>'DATA SISWA'!E47</f>
        <v>0</v>
      </c>
      <c r="C36" s="10"/>
    </row>
    <row r="37" spans="1:3" x14ac:dyDescent="0.25">
      <c r="A37" s="6"/>
      <c r="B37" s="11"/>
      <c r="C37" s="10"/>
    </row>
    <row r="38" spans="1:3" x14ac:dyDescent="0.25">
      <c r="A38" s="6"/>
      <c r="B38" s="11"/>
      <c r="C38" s="10"/>
    </row>
    <row r="39" spans="1:3" x14ac:dyDescent="0.25">
      <c r="A39" s="6"/>
      <c r="B39" s="11"/>
      <c r="C39" s="10"/>
    </row>
    <row r="40" spans="1:3" x14ac:dyDescent="0.25">
      <c r="A40" s="6"/>
      <c r="B40" s="11"/>
      <c r="C40" s="10"/>
    </row>
    <row r="41" spans="1:3" x14ac:dyDescent="0.25">
      <c r="A41" s="6"/>
      <c r="B41" s="11"/>
      <c r="C41" s="10"/>
    </row>
    <row r="42" spans="1:3" x14ac:dyDescent="0.25">
      <c r="A42" s="6"/>
      <c r="B42" s="11"/>
      <c r="C42" s="10"/>
    </row>
    <row r="43" spans="1:3" x14ac:dyDescent="0.25">
      <c r="A43" s="6"/>
      <c r="B43" s="11"/>
      <c r="C43" s="10"/>
    </row>
    <row r="44" spans="1:3" x14ac:dyDescent="0.25">
      <c r="A44" s="6"/>
      <c r="B44" s="11"/>
      <c r="C44" s="10"/>
    </row>
    <row r="45" spans="1:3" x14ac:dyDescent="0.25">
      <c r="A45" s="6"/>
      <c r="B45" s="11"/>
      <c r="C45" s="10"/>
    </row>
    <row r="46" spans="1:3" x14ac:dyDescent="0.25">
      <c r="A46" s="6"/>
      <c r="B46" s="11"/>
      <c r="C46" s="10"/>
    </row>
    <row r="47" spans="1:3" x14ac:dyDescent="0.25">
      <c r="A47" s="6"/>
      <c r="B47" s="11"/>
      <c r="C47" s="10"/>
    </row>
    <row r="48" spans="1:3" x14ac:dyDescent="0.25">
      <c r="A48" s="6"/>
      <c r="B48" s="11"/>
      <c r="C48" s="12"/>
    </row>
    <row r="49" spans="1:3" x14ac:dyDescent="0.25">
      <c r="A49" s="6"/>
      <c r="B49" s="11"/>
      <c r="C49" s="12"/>
    </row>
    <row r="50" spans="1:3" x14ac:dyDescent="0.25">
      <c r="A50" s="6"/>
      <c r="B50" s="11"/>
      <c r="C50" s="12"/>
    </row>
    <row r="51" spans="1:3" x14ac:dyDescent="0.25">
      <c r="A51" s="6"/>
      <c r="B51" s="11"/>
      <c r="C51" s="12"/>
    </row>
    <row r="52" spans="1:3" ht="15.75" thickBot="1" x14ac:dyDescent="0.3">
      <c r="A52" s="13"/>
      <c r="B52" s="16"/>
      <c r="C52" s="17"/>
    </row>
  </sheetData>
  <sheetProtection algorithmName="SHA-512" hashValue="Wk/Op7lt1tQHO9uku/YzMqpcDJaXqekDgxsLbdNRSiKA59z1f3Y/1RyPl8aaO82CrtIh0qccSd5tlPdzrm4IuA==" saltValue="swMGyCB6BhQtFbDhcVcaNg==" spinCount="100000" sheet="1" objects="1" scenarios="1"/>
  <mergeCells count="3">
    <mergeCell ref="A1:A2"/>
    <mergeCell ref="B1:B2"/>
    <mergeCell ref="C1:C2"/>
  </mergeCells>
  <pageMargins left="0.19685039370078741" right="0.19685039370078741" top="0.39370078740157483" bottom="0.19685039370078741" header="0.31496062992125984" footer="0.31496062992125984"/>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C24"/>
  <sheetViews>
    <sheetView view="pageBreakPreview" zoomScale="80" zoomScaleNormal="100" zoomScaleSheetLayoutView="80" workbookViewId="0">
      <selection activeCell="B19" sqref="B19:F19"/>
    </sheetView>
  </sheetViews>
  <sheetFormatPr defaultColWidth="9.140625" defaultRowHeight="15" x14ac:dyDescent="0.2"/>
  <cols>
    <col min="1" max="1" width="101.85546875" style="44" bestFit="1" customWidth="1"/>
    <col min="2" max="2" width="9.140625" style="44"/>
    <col min="3" max="3" width="29.140625" style="44" bestFit="1" customWidth="1"/>
    <col min="4" max="16384" width="9.140625" style="44"/>
  </cols>
  <sheetData>
    <row r="1" spans="1:3" x14ac:dyDescent="0.2">
      <c r="A1" s="44" t="s">
        <v>159</v>
      </c>
      <c r="C1" s="44" t="s">
        <v>34</v>
      </c>
    </row>
    <row r="2" spans="1:3" x14ac:dyDescent="0.2">
      <c r="A2" s="44" t="s">
        <v>160</v>
      </c>
      <c r="C2" s="44" t="s">
        <v>35</v>
      </c>
    </row>
    <row r="3" spans="1:3" x14ac:dyDescent="0.2">
      <c r="A3" s="44" t="s">
        <v>161</v>
      </c>
      <c r="C3" s="44" t="s">
        <v>36</v>
      </c>
    </row>
    <row r="4" spans="1:3" x14ac:dyDescent="0.2">
      <c r="A4" s="44" t="s">
        <v>162</v>
      </c>
      <c r="C4" s="44" t="s">
        <v>39</v>
      </c>
    </row>
    <row r="5" spans="1:3" x14ac:dyDescent="0.2">
      <c r="A5" s="44" t="s">
        <v>163</v>
      </c>
      <c r="C5" s="44" t="s">
        <v>42</v>
      </c>
    </row>
    <row r="6" spans="1:3" x14ac:dyDescent="0.2">
      <c r="A6" s="44" t="s">
        <v>164</v>
      </c>
    </row>
    <row r="7" spans="1:3" x14ac:dyDescent="0.2">
      <c r="C7" s="44" t="s">
        <v>44</v>
      </c>
    </row>
    <row r="8" spans="1:3" x14ac:dyDescent="0.2">
      <c r="C8" s="44" t="s">
        <v>48</v>
      </c>
    </row>
    <row r="9" spans="1:3" x14ac:dyDescent="0.2">
      <c r="C9" s="44" t="s">
        <v>51</v>
      </c>
    </row>
    <row r="10" spans="1:3" x14ac:dyDescent="0.2">
      <c r="C10" s="44" t="s">
        <v>55</v>
      </c>
    </row>
    <row r="12" spans="1:3" x14ac:dyDescent="0.2">
      <c r="C12" s="44" t="s">
        <v>59</v>
      </c>
    </row>
    <row r="13" spans="1:3" x14ac:dyDescent="0.2">
      <c r="C13" s="44" t="s">
        <v>64</v>
      </c>
    </row>
    <row r="14" spans="1:3" x14ac:dyDescent="0.2">
      <c r="C14" s="44" t="s">
        <v>67</v>
      </c>
    </row>
    <row r="16" spans="1:3" x14ac:dyDescent="0.2">
      <c r="C16" s="44" t="s">
        <v>68</v>
      </c>
    </row>
    <row r="17" spans="3:3" x14ac:dyDescent="0.2">
      <c r="C17" s="44" t="s">
        <v>71</v>
      </c>
    </row>
    <row r="19" spans="3:3" x14ac:dyDescent="0.2">
      <c r="C19" s="44" t="s">
        <v>77</v>
      </c>
    </row>
    <row r="20" spans="3:3" x14ac:dyDescent="0.2">
      <c r="C20" s="44" t="s">
        <v>80</v>
      </c>
    </row>
    <row r="21" spans="3:3" x14ac:dyDescent="0.2">
      <c r="C21" s="44" t="s">
        <v>82</v>
      </c>
    </row>
    <row r="23" spans="3:3" x14ac:dyDescent="0.2">
      <c r="C23" s="44" t="s">
        <v>84</v>
      </c>
    </row>
    <row r="24" spans="3:3" x14ac:dyDescent="0.2">
      <c r="C24" s="44" t="s">
        <v>85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DATA SISWA</vt:lpstr>
      <vt:lpstr>BERIMAN</vt:lpstr>
      <vt:lpstr>MANDIRI</vt:lpstr>
      <vt:lpstr>GOTONG ROYONG</vt:lpstr>
      <vt:lpstr>BERKEBHINEKAAN</vt:lpstr>
      <vt:lpstr>NALAR KRITIS</vt:lpstr>
      <vt:lpstr>KREATIF</vt:lpstr>
      <vt:lpstr>CATATAN PROSES</vt:lpstr>
      <vt:lpstr>DIMENSI</vt:lpstr>
      <vt:lpstr>DESKRIPSI</vt:lpstr>
      <vt:lpstr>JUDUL PROJEK</vt:lpstr>
      <vt:lpstr>RAPOR </vt:lpstr>
      <vt:lpstr>DIMENSI_BERIMAN__BERTAKWA_KEPADA_TUHAN_YANG_MAHA_ESA__DAN_BERAHLAK_MULIA</vt:lpstr>
      <vt:lpstr>'RAPOR '!Print_Area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ADMIN-KS</dc:creator>
  <cp:lastModifiedBy>SMART_SDIA</cp:lastModifiedBy>
  <cp:lastPrinted>2023-05-30T00:25:24Z</cp:lastPrinted>
  <dcterms:created xsi:type="dcterms:W3CDTF">2022-10-14T05:20:58Z</dcterms:created>
  <dcterms:modified xsi:type="dcterms:W3CDTF">2023-06-19T05:38:24Z</dcterms:modified>
</cp:coreProperties>
</file>